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765" activeTab="0"/>
  </bookViews>
  <sheets>
    <sheet name="01.01.-30.06.2012." sheetId="1" r:id="rId1"/>
  </sheets>
  <definedNames>
    <definedName name="_xlnm.Print_Titles" localSheetId="0">'01.01.-30.06.2012.'!$3:$4</definedName>
    <definedName name="_xlnm.Print_Area" localSheetId="0">'01.01.-30.06.2012.'!$A$1:$P$375</definedName>
  </definedNames>
  <calcPr fullCalcOnLoad="1"/>
</workbook>
</file>

<file path=xl/sharedStrings.xml><?xml version="1.0" encoding="utf-8"?>
<sst xmlns="http://schemas.openxmlformats.org/spreadsheetml/2006/main" count="1669" uniqueCount="248">
  <si>
    <t>Datum plaćanja</t>
  </si>
  <si>
    <t>Dužnik</t>
  </si>
  <si>
    <t>Banka</t>
  </si>
  <si>
    <t>Val</t>
  </si>
  <si>
    <t>Riznični broj jamstva</t>
  </si>
  <si>
    <t>Glavnica</t>
  </si>
  <si>
    <t>Kamata</t>
  </si>
  <si>
    <t>Turizam</t>
  </si>
  <si>
    <t>Ukupno turizam</t>
  </si>
  <si>
    <t>Promet</t>
  </si>
  <si>
    <t>Ukupno promet</t>
  </si>
  <si>
    <t>Ostalo</t>
  </si>
  <si>
    <t>UKUPNO</t>
  </si>
  <si>
    <t>TURIZAM</t>
  </si>
  <si>
    <t>POLJOPRIVREDA</t>
  </si>
  <si>
    <t>PROMET</t>
  </si>
  <si>
    <t>Poljoprivreda</t>
  </si>
  <si>
    <t>Ukupno poljoprivreda</t>
  </si>
  <si>
    <t>Lokalna uprava i samouprava</t>
  </si>
  <si>
    <t>LOKALNA</t>
  </si>
  <si>
    <t>Ukupno</t>
  </si>
  <si>
    <t>Ukupno lokalna uprava i samouprava</t>
  </si>
  <si>
    <t>Gospodarstvo</t>
  </si>
  <si>
    <t>Ukupno gospodarstvo</t>
  </si>
  <si>
    <t>GOSPODARSTVO</t>
  </si>
  <si>
    <t>Protuvrijednost u kunama</t>
  </si>
  <si>
    <t xml:space="preserve">Povrati na ime protestiranih jamstava Republike Hrvatske </t>
  </si>
  <si>
    <t xml:space="preserve"> POVRATI PO JAMSTVIMA </t>
  </si>
  <si>
    <t>Brodogradnja</t>
  </si>
  <si>
    <t>Ukupno brodogradnja</t>
  </si>
  <si>
    <t>BRODOGRADNJA</t>
  </si>
  <si>
    <t>Brodosplit brodogradilište</t>
  </si>
  <si>
    <t>OTP</t>
  </si>
  <si>
    <t>HRK</t>
  </si>
  <si>
    <t>F-006-08</t>
  </si>
  <si>
    <t>F-036-08</t>
  </si>
  <si>
    <t>BRODOSPLIT BRODOGRADILIŠTE</t>
  </si>
  <si>
    <t>NACIONALNI PARK KORNATI</t>
  </si>
  <si>
    <t>F-012-10</t>
  </si>
  <si>
    <t xml:space="preserve"> SVEUKUPNO PLAĆENO PO JAMSTVIMA 2012.</t>
  </si>
  <si>
    <t xml:space="preserve"> NETO ODLJEV SREDSTAVA IZ DP PO OSNOVU PLAĆANJA PO JAMSTVIMA 2012.</t>
  </si>
  <si>
    <t>05.01.</t>
  </si>
  <si>
    <t>MEDITERANSKA PLOVIDBA</t>
  </si>
  <si>
    <t>HBOR</t>
  </si>
  <si>
    <t>F-027-03</t>
  </si>
  <si>
    <t>09.01.</t>
  </si>
  <si>
    <t>Kraljevica</t>
  </si>
  <si>
    <t>ERSTE</t>
  </si>
  <si>
    <t>A-013-06</t>
  </si>
  <si>
    <t>A-36-04</t>
  </si>
  <si>
    <t>KRALJEVICA</t>
  </si>
  <si>
    <t>10.01.</t>
  </si>
  <si>
    <t>NACIONALNI PARK PLITVIČKA JEZERA</t>
  </si>
  <si>
    <t>CROATIA BANKA</t>
  </si>
  <si>
    <t>F-010-10</t>
  </si>
  <si>
    <t>11.01.</t>
  </si>
  <si>
    <t>SGS</t>
  </si>
  <si>
    <t>A-002-05</t>
  </si>
  <si>
    <t>A-021-05</t>
  </si>
  <si>
    <t>F-012-06</t>
  </si>
  <si>
    <t>13.01.</t>
  </si>
  <si>
    <t>Grad Vukovar</t>
  </si>
  <si>
    <t>GRAD VUKOVAR</t>
  </si>
  <si>
    <t>16.01.</t>
  </si>
  <si>
    <t>NACIONALNI PARK BRIJUNI</t>
  </si>
  <si>
    <t>3. Maj</t>
  </si>
  <si>
    <t>A-020-03</t>
  </si>
  <si>
    <t>3. MAJ</t>
  </si>
  <si>
    <t>18.01.</t>
  </si>
  <si>
    <t>HYPO HR</t>
  </si>
  <si>
    <t>F-019-07</t>
  </si>
  <si>
    <t>F-002-09</t>
  </si>
  <si>
    <t>F-003-09</t>
  </si>
  <si>
    <t>F-004-09</t>
  </si>
  <si>
    <t>F-003-06</t>
  </si>
  <si>
    <t>19.01.</t>
  </si>
  <si>
    <t>F-017-06</t>
  </si>
  <si>
    <t>F-004-06</t>
  </si>
  <si>
    <t>HPB</t>
  </si>
  <si>
    <t>F-015-07</t>
  </si>
  <si>
    <t>F-010-06</t>
  </si>
  <si>
    <t>F-023-07</t>
  </si>
  <si>
    <t>F-030-09</t>
  </si>
  <si>
    <t>F-040-07</t>
  </si>
  <si>
    <t>F-048-07</t>
  </si>
  <si>
    <t>F-005-09</t>
  </si>
  <si>
    <t>F-017-09</t>
  </si>
  <si>
    <t>A-008-05</t>
  </si>
  <si>
    <t>20.01.</t>
  </si>
  <si>
    <t>F-039-07</t>
  </si>
  <si>
    <t>F-020-09</t>
  </si>
  <si>
    <t>A-006-06</t>
  </si>
  <si>
    <t>F-016-11</t>
  </si>
  <si>
    <t>F-049-07</t>
  </si>
  <si>
    <t>Brodotrogir</t>
  </si>
  <si>
    <t>F-030-07</t>
  </si>
  <si>
    <t>F-029-09</t>
  </si>
  <si>
    <t>F-003-08</t>
  </si>
  <si>
    <t>F-029-10</t>
  </si>
  <si>
    <t>BRODOTROGIR</t>
  </si>
  <si>
    <t>F-028-07</t>
  </si>
  <si>
    <t>F-011-06</t>
  </si>
  <si>
    <t>Vjesnik</t>
  </si>
  <si>
    <t>ZABA</t>
  </si>
  <si>
    <t>R-280-JDD-JA</t>
  </si>
  <si>
    <t>VJESNIK</t>
  </si>
  <si>
    <t>23.01.</t>
  </si>
  <si>
    <t>24.01.</t>
  </si>
  <si>
    <t>CREDIT SUISSE</t>
  </si>
  <si>
    <t>EUR</t>
  </si>
  <si>
    <t>F-018-10</t>
  </si>
  <si>
    <t>26.01.</t>
  </si>
  <si>
    <t>F-001-07</t>
  </si>
  <si>
    <t>F-022-06</t>
  </si>
  <si>
    <t>F-012-07</t>
  </si>
  <si>
    <t>F-013-07</t>
  </si>
  <si>
    <t>F-018-07</t>
  </si>
  <si>
    <t>F-021-06</t>
  </si>
  <si>
    <t>A-014-05</t>
  </si>
  <si>
    <t>31.01.</t>
  </si>
  <si>
    <t>F-001-06</t>
  </si>
  <si>
    <t>F-002-06</t>
  </si>
  <si>
    <t>F-001-05</t>
  </si>
  <si>
    <t>F-018-03</t>
  </si>
  <si>
    <t>F-044-07</t>
  </si>
  <si>
    <t>A-022-03</t>
  </si>
  <si>
    <t>F-010-07</t>
  </si>
  <si>
    <t>F-024-06</t>
  </si>
  <si>
    <t>F-025-08</t>
  </si>
  <si>
    <t>F-001-08</t>
  </si>
  <si>
    <t>F-026-08</t>
  </si>
  <si>
    <t>A-33-04</t>
  </si>
  <si>
    <t>A-005-05</t>
  </si>
  <si>
    <t>A-010-05</t>
  </si>
  <si>
    <t>F-023-06</t>
  </si>
  <si>
    <t>F-017-07</t>
  </si>
  <si>
    <t>AGROKOR (VUPIK DD VUKOVAR)</t>
  </si>
  <si>
    <t>F-006-06</t>
  </si>
  <si>
    <t>A-023-03</t>
  </si>
  <si>
    <t>F-003-05</t>
  </si>
  <si>
    <t>F-026-06</t>
  </si>
  <si>
    <t>F-027-06</t>
  </si>
  <si>
    <t>F-006-07</t>
  </si>
  <si>
    <t>F-011-07</t>
  </si>
  <si>
    <t>A-012-05</t>
  </si>
  <si>
    <t>F-005-11</t>
  </si>
  <si>
    <t>ĐAKOVŠTINA DD ĐAKOVO</t>
  </si>
  <si>
    <t>Tečaj</t>
  </si>
  <si>
    <t>Brodosplit-BSO</t>
  </si>
  <si>
    <t>BRODOSPLIT-BSO</t>
  </si>
  <si>
    <t>R.
 br.</t>
  </si>
  <si>
    <t>F-003-07</t>
  </si>
  <si>
    <t>A-015-05</t>
  </si>
  <si>
    <t>03.02.</t>
  </si>
  <si>
    <t>F-014-07</t>
  </si>
  <si>
    <t>A-004-05</t>
  </si>
  <si>
    <t>A-016-05</t>
  </si>
  <si>
    <t>A-020-05</t>
  </si>
  <si>
    <t>06.02.</t>
  </si>
  <si>
    <t>F-031-09</t>
  </si>
  <si>
    <t>USD</t>
  </si>
  <si>
    <t>08.02.</t>
  </si>
  <si>
    <t>13.02.</t>
  </si>
  <si>
    <t>14.02.</t>
  </si>
  <si>
    <t>16.02.</t>
  </si>
  <si>
    <t>F-007-10</t>
  </si>
  <si>
    <t>20.02.</t>
  </si>
  <si>
    <t>ERSTE AG</t>
  </si>
  <si>
    <t>F-034-03</t>
  </si>
  <si>
    <t>Hum</t>
  </si>
  <si>
    <t>R-ABG-191-JB</t>
  </si>
  <si>
    <t>HUM</t>
  </si>
  <si>
    <t>CROATIA PUMPE DD</t>
  </si>
  <si>
    <t>23.02.</t>
  </si>
  <si>
    <t>24.02.</t>
  </si>
  <si>
    <t>Apartmani Medena</t>
  </si>
  <si>
    <t>R-JGJ-191-JB</t>
  </si>
  <si>
    <t>APARTMANI MEDENA</t>
  </si>
  <si>
    <t>Hotel Medena</t>
  </si>
  <si>
    <t>R-JGA-191-JB</t>
  </si>
  <si>
    <t>HOTEL MEDENA</t>
  </si>
  <si>
    <t>28.02.</t>
  </si>
  <si>
    <t>01.03.</t>
  </si>
  <si>
    <t>Hoteli Živogošće</t>
  </si>
  <si>
    <t>R-JGG-191-JB</t>
  </si>
  <si>
    <t>HOTELI ŽIVOGOŠĆE</t>
  </si>
  <si>
    <t>Hoteli Podgora</t>
  </si>
  <si>
    <t>R-JHA-191-JB</t>
  </si>
  <si>
    <t>HOTELI PODGORA</t>
  </si>
  <si>
    <t>02.03.</t>
  </si>
  <si>
    <t>06.03.</t>
  </si>
  <si>
    <t>Modra špilja</t>
  </si>
  <si>
    <t>R-JHG-191-JB</t>
  </si>
  <si>
    <t>MODRA ŠPILJA</t>
  </si>
  <si>
    <t>Vis</t>
  </si>
  <si>
    <t>R-ABH-191-JB</t>
  </si>
  <si>
    <t>VIS</t>
  </si>
  <si>
    <t>09.03.</t>
  </si>
  <si>
    <t>Šolta HT</t>
  </si>
  <si>
    <t>R-JGI-191-JB</t>
  </si>
  <si>
    <t>12.03.</t>
  </si>
  <si>
    <t>13.03.</t>
  </si>
  <si>
    <t>29.03.</t>
  </si>
  <si>
    <t>F-008-10</t>
  </si>
  <si>
    <t>F-006-10</t>
  </si>
  <si>
    <t>30.03.</t>
  </si>
  <si>
    <t>ŠOLTA HT</t>
  </si>
  <si>
    <t>05.04.</t>
  </si>
  <si>
    <t>06.04.</t>
  </si>
  <si>
    <t>F-013-04</t>
  </si>
  <si>
    <t>F-014-05</t>
  </si>
  <si>
    <t>F-001-04</t>
  </si>
  <si>
    <t>11.04.</t>
  </si>
  <si>
    <t>12.04.</t>
  </si>
  <si>
    <t>13.04.</t>
  </si>
  <si>
    <t>Plaćanje</t>
  </si>
  <si>
    <t>16.04.</t>
  </si>
  <si>
    <t>24.04.</t>
  </si>
  <si>
    <t>30.04.</t>
  </si>
  <si>
    <t>03.05.</t>
  </si>
  <si>
    <t>08.05.</t>
  </si>
  <si>
    <t>10.05.</t>
  </si>
  <si>
    <t>11.05.</t>
  </si>
  <si>
    <t>16.05.</t>
  </si>
  <si>
    <t>21.05.</t>
  </si>
  <si>
    <t>24.05.</t>
  </si>
  <si>
    <t>29.05.</t>
  </si>
  <si>
    <t>31.05.</t>
  </si>
  <si>
    <t>Croatia Airlines</t>
  </si>
  <si>
    <t>Bayer.landesbank</t>
  </si>
  <si>
    <t>01.06.</t>
  </si>
  <si>
    <t>F-030-06</t>
  </si>
  <si>
    <t>CROATIA AIRLINES</t>
  </si>
  <si>
    <t>04.06.</t>
  </si>
  <si>
    <t>05.06.</t>
  </si>
  <si>
    <t>06.06.</t>
  </si>
  <si>
    <t>A-023-6</t>
  </si>
  <si>
    <t>08.06.</t>
  </si>
  <si>
    <t>12.06.</t>
  </si>
  <si>
    <t>18.06.</t>
  </si>
  <si>
    <t>Uljanik</t>
  </si>
  <si>
    <t>DEUTSCHE BANK</t>
  </si>
  <si>
    <t>F-033-09</t>
  </si>
  <si>
    <t>21.06.</t>
  </si>
  <si>
    <t>27.06.</t>
  </si>
  <si>
    <t>29.06.</t>
  </si>
  <si>
    <t>Pregled plaćanja -protestirana državna jamstva od 01.01.2012.-30.06.2012. godini</t>
  </si>
  <si>
    <t>ULJANIK</t>
  </si>
</sst>
</file>

<file path=xl/styles.xml><?xml version="1.0" encoding="utf-8"?>
<styleSheet xmlns="http://schemas.openxmlformats.org/spreadsheetml/2006/main">
  <numFmts count="6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_(* #,##0.0000_);_(* \(#,##0.0000\);_(* &quot;-&quot;????_);_(@_)"/>
    <numFmt numFmtId="182" formatCode="#,##0.000000"/>
    <numFmt numFmtId="183" formatCode="_-* #,##0.000000_-;\-* #,##0.000000_-;_-* &quot;-&quot;??????_-;_-@_-"/>
    <numFmt numFmtId="184" formatCode="#,##0.00000000000000_ ;\-#,##0.00000000000000\ "/>
    <numFmt numFmtId="185" formatCode="_-* #,##0.00000000000000_-;\-* #,##0.00000000000000_-;_-* &quot;-&quot;??????????????_-;_-@_-"/>
    <numFmt numFmtId="186" formatCode="d\-mmm\-yyyy/"/>
    <numFmt numFmtId="187" formatCode="&quot;kn&quot;\ #,##0.00"/>
    <numFmt numFmtId="188" formatCode="&quot;Da&quot;;&quot;Da&quot;;&quot;Ne&quot;"/>
    <numFmt numFmtId="189" formatCode="&quot;Istina&quot;;&quot;Istina&quot;;&quot;Laž&quot;"/>
    <numFmt numFmtId="190" formatCode="&quot;Uključeno&quot;;&quot;Uključeno&quot;;&quot;Isključeno&quot;"/>
    <numFmt numFmtId="191" formatCode="0.0000"/>
    <numFmt numFmtId="192" formatCode="_-* #,##0.0000_-;\-* #,##0.0000_-;_-* &quot;-&quot;????_-;_-@_-"/>
    <numFmt numFmtId="193" formatCode="_-[$DEM]\ * #,##0.00_-;\-[$DEM]\ * #,##0.00_-;_-[$DEM]\ * &quot;-&quot;??_-;_-@_-"/>
    <numFmt numFmtId="194" formatCode="d\-mmm\-yy"/>
    <numFmt numFmtId="195" formatCode="#,##0.00\ _k_n"/>
    <numFmt numFmtId="196" formatCode="#,##0.00\ [$CHF]"/>
    <numFmt numFmtId="197" formatCode="[$€-2]\ #,##0.00"/>
    <numFmt numFmtId="198" formatCode="dd/mm/yy/"/>
    <numFmt numFmtId="199" formatCode="dd\-mmm\-yy"/>
    <numFmt numFmtId="200" formatCode="#,##0.00\ &quot;kn&quot;"/>
    <numFmt numFmtId="201" formatCode="#,##0.00\ [$DM-407]"/>
    <numFmt numFmtId="202" formatCode="#,##0.00\ [$USD]"/>
    <numFmt numFmtId="203" formatCode="#,##0.00\ [$€-1]"/>
    <numFmt numFmtId="204" formatCode="#,##0.00\ [$DEM]"/>
    <numFmt numFmtId="205" formatCode="0.000000"/>
    <numFmt numFmtId="206" formatCode="_-* #,##0.000000\ _k_n_-;\-* #,##0.000000\ _k_n_-;_-* &quot;-&quot;??????\ _k_n_-;_-@_-"/>
    <numFmt numFmtId="207" formatCode="[$€-2]\ #,##0.000000"/>
    <numFmt numFmtId="208" formatCode="[$€-2]\ #,##0.00;[Red]\-[$€-2]\ #,##0.00"/>
    <numFmt numFmtId="209" formatCode="_(* #,##0.000_);_(* \(#,##0.000\);_(* &quot;-&quot;??_);_(@_)"/>
    <numFmt numFmtId="210" formatCode="_-* #,##0.00\ [$€-1]_-;\-* #,##0.00\ [$€-1]_-;_-* &quot;-&quot;??\ [$€-1]_-;_-@_-"/>
    <numFmt numFmtId="211" formatCode="0.00000"/>
    <numFmt numFmtId="212" formatCode="0.000"/>
    <numFmt numFmtId="213" formatCode="0.0"/>
    <numFmt numFmtId="214" formatCode="_(* #,##0.0_);_(* \(#,##0.0\);_(* &quot;-&quot;??_);_(@_)"/>
    <numFmt numFmtId="215" formatCode="_(* #,##0_);_(* \(#,##0\);_(* &quot;-&quot;??_);_(@_)"/>
    <numFmt numFmtId="216" formatCode="[$$-409]#,##0.00"/>
    <numFmt numFmtId="217" formatCode="[$-41A]d\.\ mmmm\ yyyy"/>
    <numFmt numFmtId="218" formatCode="d/m/;@"/>
    <numFmt numFmtId="219" formatCode="#,##0.00;[Red]#,##0.00"/>
    <numFmt numFmtId="220" formatCode="#,##0.00000"/>
  </numFmts>
  <fonts count="25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8"/>
      <name val="Times New Roman CE"/>
      <family val="1"/>
    </font>
    <font>
      <sz val="16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u val="singleAccounting"/>
      <sz val="12"/>
      <name val="Times New Roman"/>
      <family val="1"/>
    </font>
    <font>
      <b/>
      <i/>
      <sz val="16"/>
      <name val="Times New Roman"/>
      <family val="1"/>
    </font>
    <font>
      <sz val="12"/>
      <color indexed="8"/>
      <name val="Times New Roman CE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Times New Roman CE"/>
      <family val="1"/>
    </font>
    <font>
      <sz val="2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179" fontId="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16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205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9" fontId="9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179" fontId="9" fillId="0" borderId="1" xfId="21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7" fillId="0" borderId="1" xfId="21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7" fillId="0" borderId="3" xfId="21" applyNumberFormat="1" applyFont="1" applyFill="1" applyBorder="1" applyAlignment="1">
      <alignment horizontal="right"/>
    </xf>
    <xf numFmtId="179" fontId="7" fillId="0" borderId="1" xfId="2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4" fontId="9" fillId="0" borderId="5" xfId="0" applyNumberFormat="1" applyFont="1" applyFill="1" applyBorder="1" applyAlignment="1">
      <alignment horizontal="center"/>
    </xf>
    <xf numFmtId="179" fontId="9" fillId="0" borderId="5" xfId="21" applyFont="1" applyFill="1" applyBorder="1" applyAlignment="1">
      <alignment horizontal="left"/>
    </xf>
    <xf numFmtId="179" fontId="7" fillId="0" borderId="5" xfId="21" applyFont="1" applyFill="1" applyBorder="1" applyAlignment="1">
      <alignment horizontal="center"/>
    </xf>
    <xf numFmtId="179" fontId="9" fillId="0" borderId="5" xfId="21" applyFont="1" applyFill="1" applyBorder="1" applyAlignment="1">
      <alignment horizontal="center"/>
    </xf>
    <xf numFmtId="4" fontId="9" fillId="0" borderId="5" xfId="21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179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14" fontId="7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4" fontId="7" fillId="2" borderId="7" xfId="0" applyNumberFormat="1" applyFont="1" applyFill="1" applyBorder="1" applyAlignment="1">
      <alignment horizontal="right"/>
    </xf>
    <xf numFmtId="4" fontId="7" fillId="2" borderId="7" xfId="21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05" fontId="7" fillId="0" borderId="0" xfId="21" applyNumberFormat="1" applyFont="1" applyFill="1" applyBorder="1" applyAlignment="1">
      <alignment/>
    </xf>
    <xf numFmtId="0" fontId="7" fillId="0" borderId="4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79" fontId="7" fillId="0" borderId="5" xfId="21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4" fontId="7" fillId="0" borderId="5" xfId="21" applyNumberFormat="1" applyFont="1" applyFill="1" applyBorder="1" applyAlignment="1">
      <alignment horizontal="right"/>
    </xf>
    <xf numFmtId="179" fontId="7" fillId="0" borderId="1" xfId="21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179" fontId="7" fillId="0" borderId="0" xfId="0" applyNumberFormat="1" applyFont="1" applyAlignment="1">
      <alignment/>
    </xf>
    <xf numFmtId="179" fontId="8" fillId="0" borderId="0" xfId="0" applyNumberFormat="1" applyFont="1" applyFill="1" applyBorder="1" applyAlignment="1">
      <alignment/>
    </xf>
    <xf numFmtId="4" fontId="7" fillId="0" borderId="1" xfId="21" applyNumberFormat="1" applyFont="1" applyBorder="1" applyAlignment="1">
      <alignment horizontal="right"/>
    </xf>
    <xf numFmtId="179" fontId="7" fillId="0" borderId="0" xfId="21" applyFont="1" applyBorder="1" applyAlignment="1">
      <alignment/>
    </xf>
    <xf numFmtId="4" fontId="7" fillId="0" borderId="5" xfId="21" applyNumberFormat="1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7" fillId="0" borderId="3" xfId="21" applyNumberFormat="1" applyFont="1" applyBorder="1" applyAlignment="1">
      <alignment horizontal="right"/>
    </xf>
    <xf numFmtId="179" fontId="7" fillId="0" borderId="0" xfId="0" applyNumberFormat="1" applyFont="1" applyFill="1" applyBorder="1" applyAlignment="1">
      <alignment/>
    </xf>
    <xf numFmtId="179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9" xfId="0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79" fontId="7" fillId="0" borderId="7" xfId="21" applyFont="1" applyFill="1" applyBorder="1" applyAlignment="1">
      <alignment horizontal="left"/>
    </xf>
    <xf numFmtId="0" fontId="7" fillId="0" borderId="7" xfId="0" applyFont="1" applyBorder="1" applyAlignment="1">
      <alignment horizontal="center"/>
    </xf>
    <xf numFmtId="4" fontId="7" fillId="0" borderId="7" xfId="21" applyNumberFormat="1" applyFont="1" applyBorder="1" applyAlignment="1">
      <alignment horizontal="right"/>
    </xf>
    <xf numFmtId="179" fontId="11" fillId="0" borderId="0" xfId="0" applyNumberFormat="1" applyFont="1" applyFill="1" applyAlignment="1">
      <alignment/>
    </xf>
    <xf numFmtId="211" fontId="7" fillId="0" borderId="0" xfId="21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3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4" fontId="7" fillId="0" borderId="10" xfId="21" applyNumberFormat="1" applyFont="1" applyFill="1" applyBorder="1" applyAlignment="1">
      <alignment horizontal="right"/>
    </xf>
    <xf numFmtId="4" fontId="7" fillId="0" borderId="11" xfId="21" applyNumberFormat="1" applyFont="1" applyFill="1" applyBorder="1" applyAlignment="1">
      <alignment horizontal="right"/>
    </xf>
    <xf numFmtId="4" fontId="9" fillId="0" borderId="12" xfId="21" applyNumberFormat="1" applyFont="1" applyFill="1" applyBorder="1" applyAlignment="1">
      <alignment horizontal="right"/>
    </xf>
    <xf numFmtId="4" fontId="7" fillId="2" borderId="13" xfId="21" applyNumberFormat="1" applyFont="1" applyFill="1" applyBorder="1" applyAlignment="1">
      <alignment horizontal="right"/>
    </xf>
    <xf numFmtId="4" fontId="7" fillId="0" borderId="12" xfId="21" applyNumberFormat="1" applyFont="1" applyFill="1" applyBorder="1" applyAlignment="1">
      <alignment horizontal="right"/>
    </xf>
    <xf numFmtId="4" fontId="7" fillId="0" borderId="10" xfId="21" applyNumberFormat="1" applyFont="1" applyBorder="1" applyAlignment="1">
      <alignment horizontal="right"/>
    </xf>
    <xf numFmtId="4" fontId="7" fillId="0" borderId="12" xfId="21" applyNumberFormat="1" applyFont="1" applyBorder="1" applyAlignment="1">
      <alignment horizontal="right"/>
    </xf>
    <xf numFmtId="4" fontId="7" fillId="0" borderId="13" xfId="21" applyNumberFormat="1" applyFont="1" applyBorder="1" applyAlignment="1">
      <alignment horizontal="right"/>
    </xf>
    <xf numFmtId="4" fontId="9" fillId="0" borderId="14" xfId="21" applyNumberFormat="1" applyFont="1" applyFill="1" applyBorder="1" applyAlignment="1">
      <alignment horizontal="right"/>
    </xf>
    <xf numFmtId="4" fontId="7" fillId="2" borderId="15" xfId="0" applyNumberFormat="1" applyFont="1" applyFill="1" applyBorder="1" applyAlignment="1">
      <alignment horizontal="right"/>
    </xf>
    <xf numFmtId="4" fontId="7" fillId="0" borderId="16" xfId="21" applyNumberFormat="1" applyFont="1" applyFill="1" applyBorder="1" applyAlignment="1">
      <alignment horizontal="right"/>
    </xf>
    <xf numFmtId="4" fontId="7" fillId="0" borderId="14" xfId="21" applyNumberFormat="1" applyFont="1" applyFill="1" applyBorder="1" applyAlignment="1">
      <alignment horizontal="right"/>
    </xf>
    <xf numFmtId="4" fontId="7" fillId="0" borderId="16" xfId="21" applyNumberFormat="1" applyFont="1" applyBorder="1" applyAlignment="1">
      <alignment horizontal="right"/>
    </xf>
    <xf numFmtId="4" fontId="7" fillId="0" borderId="14" xfId="21" applyNumberFormat="1" applyFont="1" applyBorder="1" applyAlignment="1">
      <alignment horizontal="right"/>
    </xf>
    <xf numFmtId="4" fontId="7" fillId="0" borderId="15" xfId="21" applyNumberFormat="1" applyFont="1" applyBorder="1" applyAlignment="1">
      <alignment horizontal="right"/>
    </xf>
    <xf numFmtId="4" fontId="7" fillId="0" borderId="17" xfId="21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4" fontId="7" fillId="0" borderId="19" xfId="21" applyNumberFormat="1" applyFont="1" applyFill="1" applyBorder="1" applyAlignment="1">
      <alignment horizontal="right"/>
    </xf>
    <xf numFmtId="4" fontId="7" fillId="0" borderId="20" xfId="21" applyNumberFormat="1" applyFont="1" applyFill="1" applyBorder="1" applyAlignment="1">
      <alignment horizontal="right"/>
    </xf>
    <xf numFmtId="179" fontId="9" fillId="0" borderId="21" xfId="21" applyFont="1" applyFill="1" applyBorder="1" applyAlignment="1">
      <alignment horizontal="center"/>
    </xf>
    <xf numFmtId="4" fontId="9" fillId="0" borderId="22" xfId="21" applyNumberFormat="1" applyFont="1" applyFill="1" applyBorder="1" applyAlignment="1">
      <alignment horizontal="right"/>
    </xf>
    <xf numFmtId="0" fontId="7" fillId="2" borderId="23" xfId="0" applyFont="1" applyFill="1" applyBorder="1" applyAlignment="1">
      <alignment horizontal="center"/>
    </xf>
    <xf numFmtId="4" fontId="7" fillId="2" borderId="24" xfId="21" applyNumberFormat="1" applyFont="1" applyFill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" fontId="7" fillId="0" borderId="22" xfId="21" applyNumberFormat="1" applyFont="1" applyFill="1" applyBorder="1" applyAlignment="1">
      <alignment horizontal="right"/>
    </xf>
    <xf numFmtId="179" fontId="7" fillId="0" borderId="18" xfId="21" applyFont="1" applyFill="1" applyBorder="1" applyAlignment="1">
      <alignment horizontal="center"/>
    </xf>
    <xf numFmtId="179" fontId="7" fillId="0" borderId="21" xfId="21" applyFont="1" applyFill="1" applyBorder="1" applyAlignment="1">
      <alignment horizontal="center"/>
    </xf>
    <xf numFmtId="4" fontId="7" fillId="0" borderId="19" xfId="21" applyNumberFormat="1" applyFont="1" applyBorder="1" applyAlignment="1">
      <alignment horizontal="right"/>
    </xf>
    <xf numFmtId="4" fontId="7" fillId="0" borderId="22" xfId="21" applyNumberFormat="1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4" fontId="7" fillId="0" borderId="20" xfId="21" applyNumberFormat="1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4" fontId="7" fillId="0" borderId="24" xfId="21" applyNumberFormat="1" applyFont="1" applyBorder="1" applyAlignment="1">
      <alignment horizontal="right"/>
    </xf>
    <xf numFmtId="179" fontId="17" fillId="0" borderId="0" xfId="0" applyNumberFormat="1" applyFont="1" applyFill="1" applyAlignment="1">
      <alignment/>
    </xf>
    <xf numFmtId="4" fontId="17" fillId="0" borderId="0" xfId="0" applyNumberFormat="1" applyFont="1" applyFill="1" applyBorder="1" applyAlignment="1">
      <alignment/>
    </xf>
    <xf numFmtId="179" fontId="17" fillId="0" borderId="0" xfId="2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3" borderId="26" xfId="0" applyFont="1" applyFill="1" applyBorder="1" applyAlignment="1">
      <alignment horizontal="right" vertical="center" wrapText="1"/>
    </xf>
    <xf numFmtId="179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7" fillId="3" borderId="27" xfId="0" applyFont="1" applyFill="1" applyBorder="1" applyAlignment="1">
      <alignment horizontal="center"/>
    </xf>
    <xf numFmtId="4" fontId="17" fillId="3" borderId="26" xfId="21" applyNumberFormat="1" applyFont="1" applyFill="1" applyBorder="1" applyAlignment="1">
      <alignment horizontal="right"/>
    </xf>
    <xf numFmtId="179" fontId="19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200" fontId="17" fillId="0" borderId="0" xfId="0" applyNumberFormat="1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18" fillId="0" borderId="29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left"/>
    </xf>
    <xf numFmtId="0" fontId="18" fillId="0" borderId="29" xfId="0" applyFont="1" applyFill="1" applyBorder="1" applyAlignment="1">
      <alignment/>
    </xf>
    <xf numFmtId="0" fontId="18" fillId="0" borderId="29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4" fontId="18" fillId="0" borderId="0" xfId="0" applyNumberFormat="1" applyFont="1" applyFill="1" applyBorder="1" applyAlignment="1">
      <alignment/>
    </xf>
    <xf numFmtId="0" fontId="17" fillId="0" borderId="30" xfId="0" applyFont="1" applyFill="1" applyBorder="1" applyAlignment="1">
      <alignment vertical="center"/>
    </xf>
    <xf numFmtId="4" fontId="17" fillId="0" borderId="30" xfId="0" applyNumberFormat="1" applyFont="1" applyFill="1" applyBorder="1" applyAlignment="1">
      <alignment horizontal="right" vertical="center"/>
    </xf>
    <xf numFmtId="4" fontId="17" fillId="0" borderId="26" xfId="0" applyNumberFormat="1" applyFont="1" applyFill="1" applyBorder="1" applyAlignment="1">
      <alignment horizontal="right" vertical="center"/>
    </xf>
    <xf numFmtId="43" fontId="17" fillId="0" borderId="0" xfId="0" applyNumberFormat="1" applyFont="1" applyFill="1" applyBorder="1" applyAlignment="1">
      <alignment/>
    </xf>
    <xf numFmtId="4" fontId="17" fillId="0" borderId="31" xfId="0" applyNumberFormat="1" applyFont="1" applyFill="1" applyBorder="1" applyAlignment="1">
      <alignment horizontal="right" vertical="center"/>
    </xf>
    <xf numFmtId="4" fontId="17" fillId="0" borderId="32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/>
    </xf>
    <xf numFmtId="4" fontId="18" fillId="0" borderId="0" xfId="0" applyNumberFormat="1" applyFont="1" applyFill="1" applyAlignment="1">
      <alignment horizontal="right"/>
    </xf>
    <xf numFmtId="179" fontId="18" fillId="0" borderId="0" xfId="0" applyNumberFormat="1" applyFont="1" applyFill="1" applyAlignment="1">
      <alignment horizontal="right"/>
    </xf>
    <xf numFmtId="0" fontId="17" fillId="0" borderId="0" xfId="0" applyFont="1" applyFill="1" applyBorder="1" applyAlignment="1">
      <alignment horizontal="center"/>
    </xf>
    <xf numFmtId="4" fontId="17" fillId="0" borderId="33" xfId="0" applyNumberFormat="1" applyFont="1" applyFill="1" applyBorder="1" applyAlignment="1">
      <alignment horizontal="right" vertical="center"/>
    </xf>
    <xf numFmtId="0" fontId="17" fillId="0" borderId="33" xfId="0" applyFont="1" applyFill="1" applyBorder="1" applyAlignment="1">
      <alignment horizontal="right" vertical="center"/>
    </xf>
    <xf numFmtId="4" fontId="17" fillId="0" borderId="34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17" fillId="0" borderId="2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4" fontId="16" fillId="3" borderId="26" xfId="21" applyNumberFormat="1" applyFont="1" applyFill="1" applyBorder="1" applyAlignment="1">
      <alignment horizontal="right"/>
    </xf>
    <xf numFmtId="0" fontId="16" fillId="3" borderId="27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218" fontId="7" fillId="4" borderId="32" xfId="0" applyNumberFormat="1" applyFont="1" applyFill="1" applyBorder="1" applyAlignment="1">
      <alignment horizontal="center"/>
    </xf>
    <xf numFmtId="179" fontId="8" fillId="4" borderId="32" xfId="21" applyFont="1" applyFill="1" applyBorder="1" applyAlignment="1">
      <alignment horizontal="left"/>
    </xf>
    <xf numFmtId="179" fontId="8" fillId="4" borderId="32" xfId="21" applyFont="1" applyFill="1" applyBorder="1" applyAlignment="1">
      <alignment horizontal="center"/>
    </xf>
    <xf numFmtId="179" fontId="8" fillId="4" borderId="36" xfId="21" applyFont="1" applyFill="1" applyBorder="1" applyAlignment="1">
      <alignment horizontal="center"/>
    </xf>
    <xf numFmtId="179" fontId="8" fillId="4" borderId="31" xfId="21" applyFont="1" applyFill="1" applyBorder="1" applyAlignment="1">
      <alignment horizontal="center"/>
    </xf>
    <xf numFmtId="4" fontId="8" fillId="4" borderId="32" xfId="21" applyNumberFormat="1" applyFont="1" applyFill="1" applyBorder="1" applyAlignment="1">
      <alignment/>
    </xf>
    <xf numFmtId="0" fontId="17" fillId="3" borderId="26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/>
    </xf>
    <xf numFmtId="0" fontId="17" fillId="3" borderId="26" xfId="0" applyFont="1" applyFill="1" applyBorder="1" applyAlignment="1">
      <alignment horizontal="center"/>
    </xf>
    <xf numFmtId="0" fontId="17" fillId="3" borderId="26" xfId="0" applyFont="1" applyFill="1" applyBorder="1" applyAlignment="1">
      <alignment/>
    </xf>
    <xf numFmtId="0" fontId="17" fillId="3" borderId="26" xfId="0" applyFont="1" applyFill="1" applyBorder="1" applyAlignment="1">
      <alignment horizontal="right" vertical="center"/>
    </xf>
    <xf numFmtId="4" fontId="17" fillId="3" borderId="26" xfId="0" applyNumberFormat="1" applyFont="1" applyFill="1" applyBorder="1" applyAlignment="1">
      <alignment horizontal="right"/>
    </xf>
    <xf numFmtId="0" fontId="8" fillId="4" borderId="26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left"/>
    </xf>
    <xf numFmtId="4" fontId="8" fillId="4" borderId="26" xfId="21" applyNumberFormat="1" applyFont="1" applyFill="1" applyBorder="1" applyAlignment="1">
      <alignment horizontal="right"/>
    </xf>
    <xf numFmtId="0" fontId="16" fillId="3" borderId="26" xfId="0" applyFont="1" applyFill="1" applyBorder="1" applyAlignment="1">
      <alignment horizontal="center"/>
    </xf>
    <xf numFmtId="0" fontId="16" fillId="3" borderId="26" xfId="0" applyFont="1" applyFill="1" applyBorder="1" applyAlignment="1">
      <alignment/>
    </xf>
    <xf numFmtId="4" fontId="16" fillId="3" borderId="26" xfId="0" applyNumberFormat="1" applyFont="1" applyFill="1" applyBorder="1" applyAlignment="1">
      <alignment horizontal="right"/>
    </xf>
    <xf numFmtId="0" fontId="9" fillId="4" borderId="26" xfId="0" applyFont="1" applyFill="1" applyBorder="1" applyAlignment="1">
      <alignment horizontal="center"/>
    </xf>
    <xf numFmtId="218" fontId="9" fillId="4" borderId="26" xfId="0" applyNumberFormat="1" applyFont="1" applyFill="1" applyBorder="1" applyAlignment="1">
      <alignment horizontal="center"/>
    </xf>
    <xf numFmtId="179" fontId="10" fillId="4" borderId="26" xfId="21" applyFont="1" applyFill="1" applyBorder="1" applyAlignment="1">
      <alignment horizontal="left"/>
    </xf>
    <xf numFmtId="179" fontId="10" fillId="4" borderId="26" xfId="21" applyFont="1" applyFill="1" applyBorder="1" applyAlignment="1">
      <alignment horizontal="center"/>
    </xf>
    <xf numFmtId="4" fontId="10" fillId="4" borderId="26" xfId="21" applyNumberFormat="1" applyFont="1" applyFill="1" applyBorder="1" applyAlignment="1">
      <alignment/>
    </xf>
    <xf numFmtId="4" fontId="18" fillId="3" borderId="26" xfId="0" applyNumberFormat="1" applyFont="1" applyFill="1" applyBorder="1" applyAlignment="1">
      <alignment horizontal="right"/>
    </xf>
    <xf numFmtId="4" fontId="18" fillId="3" borderId="26" xfId="21" applyNumberFormat="1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9" fontId="3" fillId="0" borderId="10" xfId="21" applyFont="1" applyFill="1" applyBorder="1" applyAlignment="1">
      <alignment horizontal="center"/>
    </xf>
    <xf numFmtId="179" fontId="3" fillId="0" borderId="12" xfId="2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9" fontId="10" fillId="4" borderId="27" xfId="2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79" fontId="15" fillId="0" borderId="12" xfId="21" applyFont="1" applyFill="1" applyBorder="1" applyAlignment="1">
      <alignment horizontal="center"/>
    </xf>
    <xf numFmtId="0" fontId="17" fillId="3" borderId="37" xfId="0" applyFont="1" applyFill="1" applyBorder="1" applyAlignment="1">
      <alignment horizontal="right" vertical="center" wrapText="1"/>
    </xf>
    <xf numFmtId="4" fontId="17" fillId="3" borderId="37" xfId="21" applyNumberFormat="1" applyFont="1" applyFill="1" applyBorder="1" applyAlignment="1">
      <alignment horizontal="right"/>
    </xf>
    <xf numFmtId="4" fontId="17" fillId="3" borderId="37" xfId="0" applyNumberFormat="1" applyFont="1" applyFill="1" applyBorder="1" applyAlignment="1">
      <alignment horizontal="right"/>
    </xf>
    <xf numFmtId="4" fontId="8" fillId="4" borderId="37" xfId="21" applyNumberFormat="1" applyFont="1" applyFill="1" applyBorder="1" applyAlignment="1">
      <alignment horizontal="right"/>
    </xf>
    <xf numFmtId="4" fontId="16" fillId="3" borderId="37" xfId="0" applyNumberFormat="1" applyFont="1" applyFill="1" applyBorder="1" applyAlignment="1">
      <alignment horizontal="right"/>
    </xf>
    <xf numFmtId="4" fontId="8" fillId="4" borderId="38" xfId="21" applyNumberFormat="1" applyFont="1" applyFill="1" applyBorder="1" applyAlignment="1">
      <alignment/>
    </xf>
    <xf numFmtId="4" fontId="10" fillId="4" borderId="37" xfId="21" applyNumberFormat="1" applyFont="1" applyFill="1" applyBorder="1" applyAlignment="1">
      <alignment/>
    </xf>
    <xf numFmtId="4" fontId="18" fillId="3" borderId="37" xfId="0" applyNumberFormat="1" applyFont="1" applyFill="1" applyBorder="1" applyAlignment="1">
      <alignment horizontal="right"/>
    </xf>
    <xf numFmtId="0" fontId="17" fillId="3" borderId="39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right" vertical="center" wrapText="1"/>
    </xf>
    <xf numFmtId="179" fontId="17" fillId="3" borderId="39" xfId="21" applyFont="1" applyFill="1" applyBorder="1" applyAlignment="1">
      <alignment horizontal="center"/>
    </xf>
    <xf numFmtId="4" fontId="17" fillId="3" borderId="40" xfId="21" applyNumberFormat="1" applyFont="1" applyFill="1" applyBorder="1" applyAlignment="1">
      <alignment horizontal="right"/>
    </xf>
    <xf numFmtId="179" fontId="17" fillId="3" borderId="39" xfId="21" applyFont="1" applyFill="1" applyBorder="1" applyAlignment="1">
      <alignment horizontal="right"/>
    </xf>
    <xf numFmtId="0" fontId="17" fillId="3" borderId="39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4" fontId="8" fillId="4" borderId="40" xfId="21" applyNumberFormat="1" applyFont="1" applyFill="1" applyBorder="1" applyAlignment="1">
      <alignment horizontal="right"/>
    </xf>
    <xf numFmtId="0" fontId="16" fillId="3" borderId="39" xfId="0" applyFont="1" applyFill="1" applyBorder="1" applyAlignment="1">
      <alignment horizontal="center"/>
    </xf>
    <xf numFmtId="4" fontId="16" fillId="3" borderId="40" xfId="21" applyNumberFormat="1" applyFont="1" applyFill="1" applyBorder="1" applyAlignment="1">
      <alignment horizontal="right"/>
    </xf>
    <xf numFmtId="4" fontId="8" fillId="4" borderId="41" xfId="21" applyNumberFormat="1" applyFont="1" applyFill="1" applyBorder="1" applyAlignment="1">
      <alignment horizontal="right"/>
    </xf>
    <xf numFmtId="179" fontId="10" fillId="4" borderId="39" xfId="21" applyFont="1" applyFill="1" applyBorder="1" applyAlignment="1">
      <alignment horizontal="center"/>
    </xf>
    <xf numFmtId="4" fontId="10" fillId="4" borderId="40" xfId="21" applyNumberFormat="1" applyFont="1" applyFill="1" applyBorder="1" applyAlignment="1">
      <alignment horizontal="right"/>
    </xf>
    <xf numFmtId="0" fontId="18" fillId="3" borderId="39" xfId="0" applyFont="1" applyFill="1" applyBorder="1" applyAlignment="1">
      <alignment horizontal="center"/>
    </xf>
    <xf numFmtId="4" fontId="17" fillId="0" borderId="36" xfId="0" applyNumberFormat="1" applyFont="1" applyFill="1" applyBorder="1" applyAlignment="1">
      <alignment horizontal="right" vertical="center"/>
    </xf>
    <xf numFmtId="0" fontId="18" fillId="0" borderId="26" xfId="0" applyFont="1" applyFill="1" applyBorder="1" applyAlignment="1">
      <alignment horizontal="right"/>
    </xf>
    <xf numFmtId="0" fontId="17" fillId="0" borderId="26" xfId="0" applyFont="1" applyFill="1" applyBorder="1" applyAlignment="1">
      <alignment horizontal="center" vertical="center"/>
    </xf>
    <xf numFmtId="4" fontId="17" fillId="0" borderId="42" xfId="0" applyNumberFormat="1" applyFont="1" applyFill="1" applyBorder="1" applyAlignment="1">
      <alignment horizontal="right" vertical="center"/>
    </xf>
    <xf numFmtId="171" fontId="17" fillId="5" borderId="43" xfId="0" applyNumberFormat="1" applyFont="1" applyFill="1" applyBorder="1" applyAlignment="1">
      <alignment horizontal="right" vertical="center"/>
    </xf>
    <xf numFmtId="0" fontId="7" fillId="4" borderId="26" xfId="0" applyFont="1" applyFill="1" applyBorder="1" applyAlignment="1">
      <alignment horizontal="center"/>
    </xf>
    <xf numFmtId="218" fontId="7" fillId="4" borderId="26" xfId="0" applyNumberFormat="1" applyFont="1" applyFill="1" applyBorder="1" applyAlignment="1">
      <alignment horizontal="center"/>
    </xf>
    <xf numFmtId="179" fontId="8" fillId="4" borderId="26" xfId="21" applyFont="1" applyFill="1" applyBorder="1" applyAlignment="1">
      <alignment horizontal="left"/>
    </xf>
    <xf numFmtId="179" fontId="8" fillId="4" borderId="26" xfId="21" applyFont="1" applyFill="1" applyBorder="1" applyAlignment="1">
      <alignment horizontal="center"/>
    </xf>
    <xf numFmtId="179" fontId="8" fillId="4" borderId="27" xfId="21" applyFont="1" applyFill="1" applyBorder="1" applyAlignment="1">
      <alignment horizontal="center"/>
    </xf>
    <xf numFmtId="179" fontId="8" fillId="4" borderId="39" xfId="21" applyFont="1" applyFill="1" applyBorder="1" applyAlignment="1">
      <alignment horizontal="center"/>
    </xf>
    <xf numFmtId="4" fontId="8" fillId="4" borderId="37" xfId="21" applyNumberFormat="1" applyFont="1" applyFill="1" applyBorder="1" applyAlignment="1">
      <alignment/>
    </xf>
    <xf numFmtId="4" fontId="8" fillId="4" borderId="26" xfId="21" applyNumberFormat="1" applyFont="1" applyFill="1" applyBorder="1" applyAlignment="1">
      <alignment/>
    </xf>
    <xf numFmtId="0" fontId="17" fillId="0" borderId="27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220" fontId="14" fillId="0" borderId="0" xfId="0" applyNumberFormat="1" applyFont="1" applyFill="1" applyAlignment="1">
      <alignment horizontal="center"/>
    </xf>
    <xf numFmtId="220" fontId="20" fillId="0" borderId="0" xfId="0" applyNumberFormat="1" applyFont="1" applyFill="1" applyAlignment="1">
      <alignment horizontal="center"/>
    </xf>
    <xf numFmtId="220" fontId="20" fillId="0" borderId="0" xfId="0" applyNumberFormat="1" applyFont="1" applyFill="1" applyBorder="1" applyAlignment="1">
      <alignment horizontal="center"/>
    </xf>
    <xf numFmtId="220" fontId="17" fillId="0" borderId="26" xfId="0" applyNumberFormat="1" applyFont="1" applyFill="1" applyBorder="1" applyAlignment="1">
      <alignment horizontal="center" vertical="center" wrapText="1"/>
    </xf>
    <xf numFmtId="220" fontId="17" fillId="3" borderId="26" xfId="0" applyNumberFormat="1" applyFont="1" applyFill="1" applyBorder="1" applyAlignment="1">
      <alignment horizontal="right" vertical="center" wrapText="1"/>
    </xf>
    <xf numFmtId="220" fontId="17" fillId="3" borderId="26" xfId="21" applyNumberFormat="1" applyFont="1" applyFill="1" applyBorder="1" applyAlignment="1">
      <alignment horizontal="right"/>
    </xf>
    <xf numFmtId="220" fontId="7" fillId="2" borderId="44" xfId="21" applyNumberFormat="1" applyFont="1" applyFill="1" applyBorder="1" applyAlignment="1">
      <alignment horizontal="right"/>
    </xf>
    <xf numFmtId="220" fontId="8" fillId="4" borderId="26" xfId="21" applyNumberFormat="1" applyFont="1" applyFill="1" applyBorder="1" applyAlignment="1">
      <alignment horizontal="right"/>
    </xf>
    <xf numFmtId="220" fontId="16" fillId="3" borderId="26" xfId="21" applyNumberFormat="1" applyFont="1" applyFill="1" applyBorder="1" applyAlignment="1">
      <alignment horizontal="right"/>
    </xf>
    <xf numFmtId="220" fontId="7" fillId="0" borderId="45" xfId="21" applyNumberFormat="1" applyFont="1" applyFill="1" applyBorder="1" applyAlignment="1">
      <alignment horizontal="right"/>
    </xf>
    <xf numFmtId="220" fontId="7" fillId="0" borderId="46" xfId="21" applyNumberFormat="1" applyFont="1" applyFill="1" applyBorder="1" applyAlignment="1">
      <alignment horizontal="right"/>
    </xf>
    <xf numFmtId="220" fontId="8" fillId="4" borderId="43" xfId="21" applyNumberFormat="1" applyFont="1" applyFill="1" applyBorder="1" applyAlignment="1">
      <alignment horizontal="right"/>
    </xf>
    <xf numFmtId="220" fontId="7" fillId="0" borderId="45" xfId="21" applyNumberFormat="1" applyFont="1" applyBorder="1" applyAlignment="1">
      <alignment horizontal="right"/>
    </xf>
    <xf numFmtId="220" fontId="7" fillId="0" borderId="46" xfId="21" applyNumberFormat="1" applyFont="1" applyBorder="1" applyAlignment="1">
      <alignment horizontal="right"/>
    </xf>
    <xf numFmtId="220" fontId="7" fillId="0" borderId="47" xfId="21" applyNumberFormat="1" applyFont="1" applyBorder="1" applyAlignment="1">
      <alignment horizontal="right"/>
    </xf>
    <xf numFmtId="220" fontId="10" fillId="4" borderId="26" xfId="21" applyNumberFormat="1" applyFont="1" applyFill="1" applyBorder="1" applyAlignment="1">
      <alignment horizontal="right"/>
    </xf>
    <xf numFmtId="220" fontId="7" fillId="0" borderId="44" xfId="21" applyNumberFormat="1" applyFont="1" applyBorder="1" applyAlignment="1">
      <alignment horizontal="right"/>
    </xf>
    <xf numFmtId="220" fontId="9" fillId="0" borderId="46" xfId="21" applyNumberFormat="1" applyFont="1" applyFill="1" applyBorder="1" applyAlignment="1">
      <alignment horizontal="right"/>
    </xf>
    <xf numFmtId="220" fontId="3" fillId="0" borderId="45" xfId="21" applyNumberFormat="1" applyFont="1" applyBorder="1" applyAlignment="1">
      <alignment/>
    </xf>
    <xf numFmtId="220" fontId="3" fillId="0" borderId="46" xfId="21" applyNumberFormat="1" applyFont="1" applyBorder="1" applyAlignment="1">
      <alignment/>
    </xf>
    <xf numFmtId="220" fontId="17" fillId="0" borderId="48" xfId="0" applyNumberFormat="1" applyFont="1" applyFill="1" applyBorder="1" applyAlignment="1">
      <alignment horizontal="right" vertical="center"/>
    </xf>
    <xf numFmtId="220" fontId="17" fillId="0" borderId="49" xfId="0" applyNumberFormat="1" applyFont="1" applyFill="1" applyBorder="1" applyAlignment="1">
      <alignment horizontal="right" vertical="center"/>
    </xf>
    <xf numFmtId="220" fontId="18" fillId="0" borderId="50" xfId="0" applyNumberFormat="1" applyFont="1" applyFill="1" applyBorder="1" applyAlignment="1">
      <alignment horizontal="right"/>
    </xf>
    <xf numFmtId="220" fontId="7" fillId="0" borderId="0" xfId="0" applyNumberFormat="1" applyFont="1" applyFill="1" applyAlignment="1">
      <alignment/>
    </xf>
    <xf numFmtId="220" fontId="7" fillId="0" borderId="0" xfId="0" applyNumberFormat="1" applyFont="1" applyFill="1" applyBorder="1" applyAlignment="1">
      <alignment/>
    </xf>
    <xf numFmtId="220" fontId="18" fillId="0" borderId="0" xfId="0" applyNumberFormat="1" applyFont="1" applyFill="1" applyAlignment="1">
      <alignment horizontal="right"/>
    </xf>
    <xf numFmtId="220" fontId="5" fillId="0" borderId="0" xfId="0" applyNumberFormat="1" applyFont="1" applyFill="1" applyAlignment="1">
      <alignment horizontal="right"/>
    </xf>
    <xf numFmtId="220" fontId="4" fillId="0" borderId="0" xfId="0" applyNumberFormat="1" applyFont="1" applyFill="1" applyAlignment="1">
      <alignment horizontal="right"/>
    </xf>
    <xf numFmtId="220" fontId="0" fillId="0" borderId="0" xfId="0" applyNumberFormat="1" applyFill="1" applyAlignment="1">
      <alignment horizontal="right"/>
    </xf>
    <xf numFmtId="220" fontId="7" fillId="0" borderId="47" xfId="21" applyNumberFormat="1" applyFont="1" applyFill="1" applyBorder="1" applyAlignment="1">
      <alignment horizontal="right"/>
    </xf>
    <xf numFmtId="179" fontId="15" fillId="0" borderId="51" xfId="21" applyFont="1" applyFill="1" applyBorder="1" applyAlignment="1">
      <alignment horizontal="left"/>
    </xf>
    <xf numFmtId="179" fontId="15" fillId="0" borderId="7" xfId="21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4" fontId="7" fillId="0" borderId="7" xfId="21" applyNumberFormat="1" applyFont="1" applyFill="1" applyBorder="1" applyAlignment="1">
      <alignment horizontal="right"/>
    </xf>
    <xf numFmtId="4" fontId="7" fillId="0" borderId="24" xfId="21" applyNumberFormat="1" applyFont="1" applyFill="1" applyBorder="1" applyAlignment="1">
      <alignment horizontal="right"/>
    </xf>
    <xf numFmtId="4" fontId="7" fillId="0" borderId="15" xfId="21" applyNumberFormat="1" applyFont="1" applyFill="1" applyBorder="1" applyAlignment="1">
      <alignment horizontal="right"/>
    </xf>
    <xf numFmtId="4" fontId="7" fillId="0" borderId="13" xfId="21" applyNumberFormat="1" applyFont="1" applyFill="1" applyBorder="1" applyAlignment="1">
      <alignment horizontal="right"/>
    </xf>
    <xf numFmtId="220" fontId="7" fillId="0" borderId="44" xfId="21" applyNumberFormat="1" applyFont="1" applyFill="1" applyBorder="1" applyAlignment="1">
      <alignment horizontal="right"/>
    </xf>
    <xf numFmtId="179" fontId="15" fillId="0" borderId="3" xfId="2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79" fontId="15" fillId="0" borderId="1" xfId="21" applyFont="1" applyFill="1" applyBorder="1" applyAlignment="1">
      <alignment horizontal="left"/>
    </xf>
    <xf numFmtId="179" fontId="3" fillId="0" borderId="7" xfId="21" applyFont="1" applyFill="1" applyBorder="1" applyAlignment="1">
      <alignment horizontal="left"/>
    </xf>
    <xf numFmtId="179" fontId="3" fillId="0" borderId="1" xfId="21" applyFont="1" applyFill="1" applyBorder="1" applyAlignment="1">
      <alignment horizontal="left"/>
    </xf>
    <xf numFmtId="179" fontId="3" fillId="0" borderId="3" xfId="21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9" fontId="3" fillId="0" borderId="1" xfId="21" applyFont="1" applyFill="1" applyBorder="1" applyAlignment="1">
      <alignment/>
    </xf>
    <xf numFmtId="4" fontId="7" fillId="0" borderId="18" xfId="21" applyNumberFormat="1" applyFont="1" applyFill="1" applyBorder="1" applyAlignment="1">
      <alignment horizontal="right"/>
    </xf>
    <xf numFmtId="4" fontId="7" fillId="0" borderId="33" xfId="21" applyNumberFormat="1" applyFont="1" applyFill="1" applyBorder="1" applyAlignment="1">
      <alignment horizontal="right"/>
    </xf>
    <xf numFmtId="4" fontId="7" fillId="0" borderId="18" xfId="21" applyNumberFormat="1" applyFont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179" fontId="3" fillId="0" borderId="5" xfId="21" applyFont="1" applyFill="1" applyBorder="1" applyAlignment="1">
      <alignment/>
    </xf>
    <xf numFmtId="4" fontId="7" fillId="0" borderId="21" xfId="21" applyNumberFormat="1" applyFont="1" applyFill="1" applyBorder="1" applyAlignment="1">
      <alignment horizontal="right"/>
    </xf>
    <xf numFmtId="4" fontId="7" fillId="0" borderId="52" xfId="21" applyNumberFormat="1" applyFont="1" applyFill="1" applyBorder="1" applyAlignment="1">
      <alignment horizontal="right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" fontId="7" fillId="0" borderId="21" xfId="21" applyNumberFormat="1" applyFont="1" applyBorder="1" applyAlignment="1">
      <alignment horizontal="right"/>
    </xf>
    <xf numFmtId="220" fontId="9" fillId="0" borderId="48" xfId="21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center"/>
    </xf>
    <xf numFmtId="14" fontId="9" fillId="0" borderId="51" xfId="0" applyNumberFormat="1" applyFont="1" applyFill="1" applyBorder="1" applyAlignment="1">
      <alignment horizontal="center"/>
    </xf>
    <xf numFmtId="179" fontId="9" fillId="0" borderId="51" xfId="21" applyFont="1" applyFill="1" applyBorder="1" applyAlignment="1">
      <alignment horizontal="left"/>
    </xf>
    <xf numFmtId="179" fontId="9" fillId="0" borderId="51" xfId="21" applyFont="1" applyFill="1" applyBorder="1" applyAlignment="1">
      <alignment horizontal="center"/>
    </xf>
    <xf numFmtId="179" fontId="9" fillId="0" borderId="53" xfId="21" applyFont="1" applyFill="1" applyBorder="1" applyAlignment="1">
      <alignment horizontal="center"/>
    </xf>
    <xf numFmtId="179" fontId="9" fillId="0" borderId="54" xfId="21" applyFont="1" applyFill="1" applyBorder="1" applyAlignment="1">
      <alignment horizontal="center"/>
    </xf>
    <xf numFmtId="4" fontId="9" fillId="0" borderId="51" xfId="21" applyNumberFormat="1" applyFont="1" applyFill="1" applyBorder="1" applyAlignment="1">
      <alignment horizontal="right"/>
    </xf>
    <xf numFmtId="4" fontId="9" fillId="0" borderId="53" xfId="21" applyNumberFormat="1" applyFont="1" applyFill="1" applyBorder="1" applyAlignment="1">
      <alignment horizontal="right"/>
    </xf>
    <xf numFmtId="4" fontId="9" fillId="0" borderId="55" xfId="21" applyNumberFormat="1" applyFont="1" applyFill="1" applyBorder="1" applyAlignment="1">
      <alignment horizontal="right"/>
    </xf>
    <xf numFmtId="4" fontId="9" fillId="0" borderId="56" xfId="21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center"/>
    </xf>
    <xf numFmtId="14" fontId="9" fillId="0" borderId="3" xfId="0" applyNumberFormat="1" applyFont="1" applyFill="1" applyBorder="1" applyAlignment="1">
      <alignment horizontal="center"/>
    </xf>
    <xf numFmtId="179" fontId="9" fillId="0" borderId="3" xfId="21" applyFont="1" applyFill="1" applyBorder="1" applyAlignment="1">
      <alignment horizontal="left"/>
    </xf>
    <xf numFmtId="179" fontId="9" fillId="0" borderId="3" xfId="21" applyFont="1" applyFill="1" applyBorder="1" applyAlignment="1">
      <alignment horizontal="center"/>
    </xf>
    <xf numFmtId="179" fontId="9" fillId="0" borderId="20" xfId="21" applyFont="1" applyFill="1" applyBorder="1" applyAlignment="1">
      <alignment horizontal="center"/>
    </xf>
    <xf numFmtId="179" fontId="9" fillId="0" borderId="25" xfId="21" applyFont="1" applyFill="1" applyBorder="1" applyAlignment="1">
      <alignment horizontal="center"/>
    </xf>
    <xf numFmtId="4" fontId="9" fillId="0" borderId="3" xfId="21" applyNumberFormat="1" applyFont="1" applyFill="1" applyBorder="1" applyAlignment="1">
      <alignment horizontal="right"/>
    </xf>
    <xf numFmtId="4" fontId="9" fillId="0" borderId="20" xfId="21" applyNumberFormat="1" applyFont="1" applyFill="1" applyBorder="1" applyAlignment="1">
      <alignment horizontal="right"/>
    </xf>
    <xf numFmtId="4" fontId="9" fillId="0" borderId="17" xfId="21" applyNumberFormat="1" applyFont="1" applyFill="1" applyBorder="1" applyAlignment="1">
      <alignment horizontal="right"/>
    </xf>
    <xf numFmtId="4" fontId="9" fillId="0" borderId="11" xfId="21" applyNumberFormat="1" applyFont="1" applyFill="1" applyBorder="1" applyAlignment="1">
      <alignment horizontal="right"/>
    </xf>
    <xf numFmtId="220" fontId="9" fillId="0" borderId="47" xfId="21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179" fontId="15" fillId="0" borderId="5" xfId="21" applyFont="1" applyFill="1" applyBorder="1" applyAlignment="1">
      <alignment horizontal="left"/>
    </xf>
    <xf numFmtId="4" fontId="7" fillId="0" borderId="25" xfId="21" applyNumberFormat="1" applyFont="1" applyFill="1" applyBorder="1" applyAlignment="1">
      <alignment horizontal="right"/>
    </xf>
    <xf numFmtId="0" fontId="7" fillId="0" borderId="35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9" fontId="3" fillId="0" borderId="32" xfId="21" applyFont="1" applyFill="1" applyBorder="1" applyAlignment="1">
      <alignment horizontal="center"/>
    </xf>
    <xf numFmtId="179" fontId="3" fillId="0" borderId="32" xfId="21" applyFont="1" applyFill="1" applyBorder="1" applyAlignment="1">
      <alignment/>
    </xf>
    <xf numFmtId="4" fontId="7" fillId="0" borderId="41" xfId="21" applyNumberFormat="1" applyFont="1" applyFill="1" applyBorder="1" applyAlignment="1">
      <alignment horizontal="right"/>
    </xf>
    <xf numFmtId="0" fontId="7" fillId="0" borderId="31" xfId="0" applyFont="1" applyFill="1" applyBorder="1" applyAlignment="1">
      <alignment horizontal="center"/>
    </xf>
    <xf numFmtId="4" fontId="7" fillId="0" borderId="32" xfId="21" applyNumberFormat="1" applyFont="1" applyFill="1" applyBorder="1" applyAlignment="1">
      <alignment horizontal="right"/>
    </xf>
    <xf numFmtId="4" fontId="7" fillId="0" borderId="31" xfId="0" applyNumberFormat="1" applyFont="1" applyFill="1" applyBorder="1" applyAlignment="1">
      <alignment horizontal="right"/>
    </xf>
    <xf numFmtId="4" fontId="7" fillId="0" borderId="43" xfId="21" applyNumberFormat="1" applyFont="1" applyFill="1" applyBorder="1" applyAlignment="1">
      <alignment horizontal="right"/>
    </xf>
    <xf numFmtId="220" fontId="7" fillId="0" borderId="26" xfId="2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4" fontId="7" fillId="0" borderId="33" xfId="21" applyNumberFormat="1" applyFont="1" applyBorder="1" applyAlignment="1">
      <alignment horizontal="right"/>
    </xf>
    <xf numFmtId="4" fontId="7" fillId="0" borderId="25" xfId="21" applyNumberFormat="1" applyFont="1" applyBorder="1" applyAlignment="1">
      <alignment horizontal="right"/>
    </xf>
    <xf numFmtId="4" fontId="7" fillId="0" borderId="34" xfId="21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9" fontId="7" fillId="0" borderId="3" xfId="21" applyFont="1" applyFill="1" applyBorder="1" applyAlignment="1">
      <alignment horizontal="left"/>
    </xf>
    <xf numFmtId="179" fontId="3" fillId="0" borderId="5" xfId="21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4" fontId="7" fillId="0" borderId="17" xfId="21" applyNumberFormat="1" applyFont="1" applyBorder="1" applyAlignment="1">
      <alignment horizontal="right"/>
    </xf>
    <xf numFmtId="4" fontId="7" fillId="0" borderId="11" xfId="21" applyNumberFormat="1" applyFont="1" applyBorder="1" applyAlignment="1">
      <alignment horizontal="right"/>
    </xf>
    <xf numFmtId="4" fontId="7" fillId="0" borderId="52" xfId="21" applyNumberFormat="1" applyFont="1" applyBorder="1" applyAlignment="1">
      <alignment horizontal="right"/>
    </xf>
    <xf numFmtId="14" fontId="3" fillId="0" borderId="3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79" fontId="7" fillId="0" borderId="3" xfId="21" applyFont="1" applyFill="1" applyBorder="1" applyAlignment="1">
      <alignment horizontal="center"/>
    </xf>
    <xf numFmtId="179" fontId="3" fillId="0" borderId="11" xfId="21" applyFont="1" applyFill="1" applyBorder="1" applyAlignment="1">
      <alignment horizontal="center"/>
    </xf>
    <xf numFmtId="179" fontId="7" fillId="0" borderId="25" xfId="21" applyFont="1" applyFill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16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1" fillId="0" borderId="57" xfId="0" applyFont="1" applyBorder="1" applyAlignment="1">
      <alignment vertical="center" textRotation="180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57" xfId="0" applyFont="1" applyBorder="1" applyAlignment="1">
      <alignment horizontal="center" vertical="center" textRotation="180"/>
    </xf>
    <xf numFmtId="0" fontId="21" fillId="0" borderId="0" xfId="0" applyFont="1" applyBorder="1" applyAlignment="1">
      <alignment horizontal="center" vertical="center" textRotation="180"/>
    </xf>
    <xf numFmtId="0" fontId="17" fillId="0" borderId="26" xfId="0" applyFont="1" applyFill="1" applyBorder="1" applyAlignment="1">
      <alignment horizontal="left"/>
    </xf>
    <xf numFmtId="4" fontId="17" fillId="0" borderId="26" xfId="0" applyNumberFormat="1" applyFont="1" applyFill="1" applyBorder="1" applyAlignment="1">
      <alignment horizontal="right"/>
    </xf>
    <xf numFmtId="0" fontId="17" fillId="0" borderId="29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43" fontId="13" fillId="0" borderId="0" xfId="0" applyNumberFormat="1" applyFont="1" applyFill="1" applyAlignment="1">
      <alignment horizontal="right"/>
    </xf>
    <xf numFmtId="4" fontId="8" fillId="4" borderId="26" xfId="21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4" fontId="10" fillId="4" borderId="26" xfId="21" applyNumberFormat="1" applyFont="1" applyFill="1" applyBorder="1" applyAlignment="1">
      <alignment horizontal="right"/>
    </xf>
    <xf numFmtId="4" fontId="8" fillId="4" borderId="32" xfId="21" applyNumberFormat="1" applyFont="1" applyFill="1" applyBorder="1" applyAlignment="1">
      <alignment horizontal="right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171" fontId="17" fillId="5" borderId="35" xfId="0" applyNumberFormat="1" applyFont="1" applyFill="1" applyBorder="1" applyAlignment="1">
      <alignment horizontal="center" vertical="center"/>
    </xf>
    <xf numFmtId="171" fontId="17" fillId="5" borderId="32" xfId="0" applyNumberFormat="1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left"/>
    </xf>
    <xf numFmtId="0" fontId="17" fillId="0" borderId="29" xfId="0" applyFont="1" applyFill="1" applyBorder="1" applyAlignment="1">
      <alignment horizontal="left"/>
    </xf>
    <xf numFmtId="0" fontId="17" fillId="0" borderId="64" xfId="0" applyFont="1" applyFill="1" applyBorder="1" applyAlignment="1">
      <alignment horizontal="left"/>
    </xf>
    <xf numFmtId="4" fontId="17" fillId="0" borderId="28" xfId="0" applyNumberFormat="1" applyFont="1" applyFill="1" applyBorder="1" applyAlignment="1">
      <alignment horizontal="right"/>
    </xf>
    <xf numFmtId="4" fontId="17" fillId="0" borderId="64" xfId="0" applyNumberFormat="1" applyFont="1" applyFill="1" applyBorder="1" applyAlignment="1">
      <alignment horizontal="right"/>
    </xf>
    <xf numFmtId="0" fontId="17" fillId="5" borderId="26" xfId="0" applyFont="1" applyFill="1" applyBorder="1" applyAlignment="1">
      <alignment horizontal="left"/>
    </xf>
    <xf numFmtId="4" fontId="17" fillId="5" borderId="26" xfId="0" applyNumberFormat="1" applyFont="1" applyFill="1" applyBorder="1" applyAlignment="1">
      <alignment horizontal="right"/>
    </xf>
  </cellXfs>
  <cellStyles count="9">
    <cellStyle name="Normal" xfId="0"/>
    <cellStyle name="Hyperlink" xfId="15"/>
    <cellStyle name="Obično_2002 01 do 30.09 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6"/>
  <sheetViews>
    <sheetView tabSelected="1" zoomScale="75" zoomScaleNormal="75" workbookViewId="0" topLeftCell="A1">
      <pane ySplit="4" topLeftCell="BM349" activePane="bottomLeft" state="frozen"/>
      <selection pane="topLeft" activeCell="A1" sqref="A1"/>
      <selection pane="bottomLeft" activeCell="I364" sqref="I364"/>
    </sheetView>
  </sheetViews>
  <sheetFormatPr defaultColWidth="9.140625" defaultRowHeight="12.75"/>
  <cols>
    <col min="1" max="1" width="9.7109375" style="364" bestFit="1" customWidth="1"/>
    <col min="2" max="2" width="5.28125" style="2" customWidth="1"/>
    <col min="3" max="3" width="10.8515625" style="14" bestFit="1" customWidth="1"/>
    <col min="4" max="4" width="29.140625" style="9" customWidth="1"/>
    <col min="5" max="5" width="21.140625" style="2" bestFit="1" customWidth="1"/>
    <col min="6" max="6" width="18.28125" style="2" customWidth="1"/>
    <col min="7" max="7" width="6.7109375" style="2" customWidth="1"/>
    <col min="8" max="14" width="18.7109375" style="12" customWidth="1"/>
    <col min="15" max="15" width="21.57421875" style="12" bestFit="1" customWidth="1"/>
    <col min="16" max="16" width="8.7109375" style="263" bestFit="1" customWidth="1"/>
    <col min="17" max="17" width="7.28125" style="3" bestFit="1" customWidth="1"/>
    <col min="18" max="18" width="30.421875" style="358" bestFit="1" customWidth="1"/>
    <col min="19" max="19" width="31.00390625" style="4" customWidth="1"/>
    <col min="20" max="20" width="32.00390625" style="4" customWidth="1"/>
    <col min="21" max="16384" width="9.140625" style="4" customWidth="1"/>
  </cols>
  <sheetData>
    <row r="1" spans="1:18" s="18" customFormat="1" ht="32.25" customHeight="1">
      <c r="A1" s="359"/>
      <c r="B1" s="370" t="s">
        <v>246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235"/>
      <c r="Q1" s="15"/>
      <c r="R1" s="76"/>
    </row>
    <row r="2" spans="1:18" s="126" customFormat="1" ht="15.75" customHeight="1" thickBot="1">
      <c r="A2" s="359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236"/>
      <c r="Q2" s="125"/>
      <c r="R2" s="138"/>
    </row>
    <row r="3" spans="1:18" s="126" customFormat="1" ht="19.5" customHeight="1" thickBot="1" thickTop="1">
      <c r="A3" s="359"/>
      <c r="B3" s="152"/>
      <c r="C3" s="372"/>
      <c r="D3" s="372"/>
      <c r="E3" s="137"/>
      <c r="F3" s="137"/>
      <c r="G3" s="373" t="s">
        <v>215</v>
      </c>
      <c r="H3" s="374"/>
      <c r="I3" s="374"/>
      <c r="J3" s="374"/>
      <c r="K3" s="375"/>
      <c r="L3" s="374" t="s">
        <v>25</v>
      </c>
      <c r="M3" s="374"/>
      <c r="N3" s="374"/>
      <c r="O3" s="376"/>
      <c r="P3" s="237"/>
      <c r="Q3" s="125"/>
      <c r="R3" s="138"/>
    </row>
    <row r="4" spans="1:18" s="126" customFormat="1" ht="59.25" customHeight="1" thickBot="1">
      <c r="A4" s="359"/>
      <c r="B4" s="153" t="s">
        <v>150</v>
      </c>
      <c r="C4" s="153" t="s">
        <v>0</v>
      </c>
      <c r="D4" s="218" t="s">
        <v>1</v>
      </c>
      <c r="E4" s="218" t="s">
        <v>2</v>
      </c>
      <c r="F4" s="229" t="s">
        <v>4</v>
      </c>
      <c r="G4" s="231" t="s">
        <v>3</v>
      </c>
      <c r="H4" s="153" t="s">
        <v>5</v>
      </c>
      <c r="I4" s="218" t="s">
        <v>6</v>
      </c>
      <c r="J4" s="218" t="s">
        <v>11</v>
      </c>
      <c r="K4" s="232" t="s">
        <v>20</v>
      </c>
      <c r="L4" s="230" t="s">
        <v>5</v>
      </c>
      <c r="M4" s="218" t="s">
        <v>6</v>
      </c>
      <c r="N4" s="218" t="s">
        <v>11</v>
      </c>
      <c r="O4" s="153" t="s">
        <v>20</v>
      </c>
      <c r="P4" s="238" t="s">
        <v>147</v>
      </c>
      <c r="Q4" s="125"/>
      <c r="R4" s="138"/>
    </row>
    <row r="5" spans="1:18" s="126" customFormat="1" ht="30" customHeight="1" thickBot="1">
      <c r="A5" s="359"/>
      <c r="B5" s="164"/>
      <c r="C5" s="165"/>
      <c r="D5" s="166" t="s">
        <v>7</v>
      </c>
      <c r="E5" s="167"/>
      <c r="F5" s="127"/>
      <c r="G5" s="202"/>
      <c r="H5" s="124"/>
      <c r="I5" s="168"/>
      <c r="J5" s="168"/>
      <c r="K5" s="203"/>
      <c r="L5" s="194"/>
      <c r="M5" s="168"/>
      <c r="N5" s="168"/>
      <c r="O5" s="124"/>
      <c r="P5" s="239"/>
      <c r="Q5" s="125"/>
      <c r="R5" s="138"/>
    </row>
    <row r="6" spans="1:18" s="26" customFormat="1" ht="30" customHeight="1">
      <c r="A6" s="360"/>
      <c r="B6" s="69">
        <v>1</v>
      </c>
      <c r="C6" s="70" t="s">
        <v>166</v>
      </c>
      <c r="D6" s="266" t="s">
        <v>169</v>
      </c>
      <c r="E6" s="72" t="s">
        <v>56</v>
      </c>
      <c r="F6" s="267" t="s">
        <v>170</v>
      </c>
      <c r="G6" s="118" t="s">
        <v>33</v>
      </c>
      <c r="H6" s="268">
        <v>513935.94</v>
      </c>
      <c r="I6" s="268">
        <v>10861.52</v>
      </c>
      <c r="J6" s="268">
        <v>7892.83</v>
      </c>
      <c r="K6" s="269">
        <f>SUM(H6:J6)</f>
        <v>532690.2899999999</v>
      </c>
      <c r="L6" s="270">
        <v>513935.94</v>
      </c>
      <c r="M6" s="268">
        <v>10861.52</v>
      </c>
      <c r="N6" s="268">
        <v>7892.83</v>
      </c>
      <c r="O6" s="271">
        <f>SUM(L6:N6)</f>
        <v>532690.2899999999</v>
      </c>
      <c r="P6" s="272"/>
      <c r="Q6" s="48"/>
      <c r="R6" s="351"/>
    </row>
    <row r="7" spans="1:18" s="26" customFormat="1" ht="30" customHeight="1" thickBot="1">
      <c r="A7" s="360"/>
      <c r="B7" s="62">
        <v>2</v>
      </c>
      <c r="C7" s="63" t="s">
        <v>225</v>
      </c>
      <c r="D7" s="273" t="s">
        <v>169</v>
      </c>
      <c r="E7" s="64" t="s">
        <v>56</v>
      </c>
      <c r="F7" s="274" t="s">
        <v>170</v>
      </c>
      <c r="G7" s="116" t="s">
        <v>33</v>
      </c>
      <c r="H7" s="27">
        <v>513536.55</v>
      </c>
      <c r="I7" s="27">
        <v>7233.06</v>
      </c>
      <c r="J7" s="27">
        <v>10918.21</v>
      </c>
      <c r="K7" s="104">
        <f>SUM(H7:J7)</f>
        <v>531687.82</v>
      </c>
      <c r="L7" s="101">
        <v>513536.55</v>
      </c>
      <c r="M7" s="27">
        <v>7233.06</v>
      </c>
      <c r="N7" s="27">
        <v>10918.21</v>
      </c>
      <c r="O7" s="87">
        <f>SUM(L7:N7)</f>
        <v>531687.82</v>
      </c>
      <c r="P7" s="264"/>
      <c r="Q7" s="48"/>
      <c r="R7" s="351"/>
    </row>
    <row r="8" spans="1:18" s="37" customFormat="1" ht="30" customHeight="1" thickBot="1">
      <c r="A8" s="361"/>
      <c r="B8" s="170"/>
      <c r="C8" s="170"/>
      <c r="D8" s="171" t="s">
        <v>171</v>
      </c>
      <c r="E8" s="170"/>
      <c r="F8" s="184"/>
      <c r="G8" s="208"/>
      <c r="H8" s="172"/>
      <c r="I8" s="172"/>
      <c r="J8" s="172"/>
      <c r="K8" s="209"/>
      <c r="L8" s="197">
        <f>SUM(L6:L7)</f>
        <v>1027472.49</v>
      </c>
      <c r="M8" s="172">
        <f>SUM(M6:M7)</f>
        <v>18094.58</v>
      </c>
      <c r="N8" s="172">
        <f>SUM(N6:N7)</f>
        <v>18811.04</v>
      </c>
      <c r="O8" s="172">
        <f>SUM(O6:O7)</f>
        <v>1064378.1099999999</v>
      </c>
      <c r="P8" s="242"/>
      <c r="Q8" s="36"/>
      <c r="R8" s="35"/>
    </row>
    <row r="9" spans="1:18" s="26" customFormat="1" ht="30" customHeight="1">
      <c r="A9" s="360"/>
      <c r="B9" s="69">
        <v>1</v>
      </c>
      <c r="C9" s="70" t="s">
        <v>174</v>
      </c>
      <c r="D9" s="266" t="s">
        <v>175</v>
      </c>
      <c r="E9" s="72" t="s">
        <v>56</v>
      </c>
      <c r="F9" s="267" t="s">
        <v>176</v>
      </c>
      <c r="G9" s="118" t="s">
        <v>33</v>
      </c>
      <c r="H9" s="268">
        <v>59937.51</v>
      </c>
      <c r="I9" s="268">
        <v>2272.67</v>
      </c>
      <c r="J9" s="268">
        <v>869.89</v>
      </c>
      <c r="K9" s="269">
        <f>SUM(H9:J9)</f>
        <v>63080.07</v>
      </c>
      <c r="L9" s="270">
        <v>59937.51</v>
      </c>
      <c r="M9" s="268">
        <v>2272.67</v>
      </c>
      <c r="N9" s="268">
        <v>869.89</v>
      </c>
      <c r="O9" s="271">
        <f>SUM(L9:N9)</f>
        <v>63080.07</v>
      </c>
      <c r="P9" s="272"/>
      <c r="Q9" s="48"/>
      <c r="R9" s="351"/>
    </row>
    <row r="10" spans="1:18" s="26" customFormat="1" ht="30" customHeight="1">
      <c r="A10" s="360"/>
      <c r="B10" s="49">
        <v>2</v>
      </c>
      <c r="C10" s="50" t="s">
        <v>174</v>
      </c>
      <c r="D10" s="316" t="s">
        <v>175</v>
      </c>
      <c r="E10" s="52" t="s">
        <v>56</v>
      </c>
      <c r="F10" s="186" t="s">
        <v>176</v>
      </c>
      <c r="G10" s="110" t="s">
        <v>33</v>
      </c>
      <c r="H10" s="53">
        <v>1184141.05</v>
      </c>
      <c r="I10" s="53">
        <v>21289.53</v>
      </c>
      <c r="J10" s="53">
        <v>25706.92</v>
      </c>
      <c r="K10" s="111">
        <f>SUM(H10:J10)</f>
        <v>1231137.5</v>
      </c>
      <c r="L10" s="97">
        <v>1184141.05</v>
      </c>
      <c r="M10" s="53">
        <v>21289.53</v>
      </c>
      <c r="N10" s="53">
        <v>25706.92</v>
      </c>
      <c r="O10" s="90">
        <f>SUM(L10:N10)</f>
        <v>1231137.5</v>
      </c>
      <c r="P10" s="245"/>
      <c r="Q10" s="48"/>
      <c r="R10" s="351"/>
    </row>
    <row r="11" spans="1:18" s="26" customFormat="1" ht="30" customHeight="1">
      <c r="A11" s="360"/>
      <c r="B11" s="45">
        <v>3</v>
      </c>
      <c r="C11" s="46" t="s">
        <v>226</v>
      </c>
      <c r="D11" s="316" t="s">
        <v>175</v>
      </c>
      <c r="E11" s="52" t="s">
        <v>56</v>
      </c>
      <c r="F11" s="186" t="s">
        <v>176</v>
      </c>
      <c r="G11" s="110" t="s">
        <v>33</v>
      </c>
      <c r="H11" s="25">
        <v>59937.51</v>
      </c>
      <c r="I11" s="25">
        <v>1515.09</v>
      </c>
      <c r="J11" s="25">
        <v>882.73</v>
      </c>
      <c r="K11" s="111">
        <f>SUM(H11:J11)</f>
        <v>62335.33</v>
      </c>
      <c r="L11" s="25">
        <v>59937.51</v>
      </c>
      <c r="M11" s="25">
        <v>1515.09</v>
      </c>
      <c r="N11" s="25">
        <v>882.73</v>
      </c>
      <c r="O11" s="90">
        <f>SUM(L11:N11)</f>
        <v>62335.33</v>
      </c>
      <c r="P11" s="244"/>
      <c r="Q11" s="48"/>
      <c r="R11" s="351"/>
    </row>
    <row r="12" spans="1:18" s="26" customFormat="1" ht="30" customHeight="1" thickBot="1">
      <c r="A12" s="360"/>
      <c r="B12" s="62">
        <v>4</v>
      </c>
      <c r="C12" s="46" t="s">
        <v>226</v>
      </c>
      <c r="D12" s="316" t="s">
        <v>175</v>
      </c>
      <c r="E12" s="52" t="s">
        <v>56</v>
      </c>
      <c r="F12" s="186" t="s">
        <v>176</v>
      </c>
      <c r="G12" s="110" t="s">
        <v>33</v>
      </c>
      <c r="H12" s="27">
        <v>1180571.71</v>
      </c>
      <c r="I12" s="27">
        <v>9755.45</v>
      </c>
      <c r="J12" s="27">
        <v>26857.05</v>
      </c>
      <c r="K12" s="111">
        <f>SUM(H12:J12)</f>
        <v>1217184.21</v>
      </c>
      <c r="L12" s="27">
        <v>1180571.71</v>
      </c>
      <c r="M12" s="27">
        <v>9755.45</v>
      </c>
      <c r="N12" s="27">
        <v>26857.05</v>
      </c>
      <c r="O12" s="90">
        <f>SUM(L12:N12)</f>
        <v>1217184.21</v>
      </c>
      <c r="P12" s="264"/>
      <c r="Q12" s="48"/>
      <c r="R12" s="351"/>
    </row>
    <row r="13" spans="1:18" s="37" customFormat="1" ht="30" customHeight="1" thickBot="1">
      <c r="A13" s="361"/>
      <c r="B13" s="170"/>
      <c r="C13" s="170"/>
      <c r="D13" s="171" t="s">
        <v>177</v>
      </c>
      <c r="E13" s="170"/>
      <c r="F13" s="184"/>
      <c r="G13" s="208"/>
      <c r="H13" s="172"/>
      <c r="I13" s="172"/>
      <c r="J13" s="172"/>
      <c r="K13" s="209"/>
      <c r="L13" s="197">
        <f>SUM(L9:L12)</f>
        <v>2484587.7800000003</v>
      </c>
      <c r="M13" s="172">
        <f>SUM(M9:M12)</f>
        <v>34832.74</v>
      </c>
      <c r="N13" s="172">
        <f>SUM(N9:N12)</f>
        <v>54316.59</v>
      </c>
      <c r="O13" s="172">
        <f>SUM(O9:O12)</f>
        <v>2573737.1100000003</v>
      </c>
      <c r="P13" s="242"/>
      <c r="Q13" s="36"/>
      <c r="R13" s="35"/>
    </row>
    <row r="14" spans="1:18" s="26" customFormat="1" ht="30" customHeight="1">
      <c r="A14" s="360"/>
      <c r="B14" s="69">
        <v>1</v>
      </c>
      <c r="C14" s="70" t="s">
        <v>174</v>
      </c>
      <c r="D14" s="266" t="s">
        <v>178</v>
      </c>
      <c r="E14" s="72" t="s">
        <v>56</v>
      </c>
      <c r="F14" s="267" t="s">
        <v>179</v>
      </c>
      <c r="G14" s="118" t="s">
        <v>33</v>
      </c>
      <c r="H14" s="268">
        <v>202960.86</v>
      </c>
      <c r="I14" s="268">
        <v>7695.63</v>
      </c>
      <c r="J14" s="268">
        <v>2944.73</v>
      </c>
      <c r="K14" s="269">
        <f aca="true" t="shared" si="0" ref="K14:K19">SUM(H14:J14)</f>
        <v>213601.22</v>
      </c>
      <c r="L14" s="270">
        <v>202960.86</v>
      </c>
      <c r="M14" s="268">
        <v>7695.63</v>
      </c>
      <c r="N14" s="268">
        <v>2944.73</v>
      </c>
      <c r="O14" s="271">
        <f aca="true" t="shared" si="1" ref="O14:O19">SUM(L14:N14)</f>
        <v>213601.22</v>
      </c>
      <c r="P14" s="272"/>
      <c r="Q14" s="48"/>
      <c r="R14" s="351"/>
    </row>
    <row r="15" spans="1:18" s="26" customFormat="1" ht="30" customHeight="1">
      <c r="A15" s="360"/>
      <c r="B15" s="45">
        <v>2</v>
      </c>
      <c r="C15" s="46" t="s">
        <v>174</v>
      </c>
      <c r="D15" s="275" t="s">
        <v>178</v>
      </c>
      <c r="E15" s="47" t="s">
        <v>56</v>
      </c>
      <c r="F15" s="185" t="s">
        <v>179</v>
      </c>
      <c r="G15" s="109" t="s">
        <v>33</v>
      </c>
      <c r="H15" s="25">
        <v>568414.02</v>
      </c>
      <c r="I15" s="25">
        <v>10223.13</v>
      </c>
      <c r="J15" s="25">
        <v>12341.6</v>
      </c>
      <c r="K15" s="103">
        <f t="shared" si="0"/>
        <v>590978.75</v>
      </c>
      <c r="L15" s="96">
        <v>568414.02</v>
      </c>
      <c r="M15" s="25">
        <v>10223.13</v>
      </c>
      <c r="N15" s="25">
        <v>12341.6</v>
      </c>
      <c r="O15" s="86">
        <f t="shared" si="1"/>
        <v>590978.75</v>
      </c>
      <c r="P15" s="244"/>
      <c r="Q15" s="48"/>
      <c r="R15" s="351"/>
    </row>
    <row r="16" spans="1:18" s="26" customFormat="1" ht="30" customHeight="1">
      <c r="A16" s="365">
        <v>441</v>
      </c>
      <c r="B16" s="49">
        <v>3</v>
      </c>
      <c r="C16" s="50" t="s">
        <v>174</v>
      </c>
      <c r="D16" s="316" t="s">
        <v>178</v>
      </c>
      <c r="E16" s="52" t="s">
        <v>56</v>
      </c>
      <c r="F16" s="186" t="s">
        <v>179</v>
      </c>
      <c r="G16" s="110" t="s">
        <v>33</v>
      </c>
      <c r="H16" s="53">
        <v>913539.34</v>
      </c>
      <c r="I16" s="53">
        <v>10822.59</v>
      </c>
      <c r="J16" s="53">
        <v>19709</v>
      </c>
      <c r="K16" s="111">
        <f t="shared" si="0"/>
        <v>944070.9299999999</v>
      </c>
      <c r="L16" s="97">
        <v>913539.34</v>
      </c>
      <c r="M16" s="53">
        <v>10822.59</v>
      </c>
      <c r="N16" s="53">
        <v>19709</v>
      </c>
      <c r="O16" s="90">
        <f t="shared" si="1"/>
        <v>944070.9299999999</v>
      </c>
      <c r="P16" s="245"/>
      <c r="Q16" s="48"/>
      <c r="R16" s="351"/>
    </row>
    <row r="17" spans="1:18" s="26" customFormat="1" ht="30" customHeight="1">
      <c r="A17" s="365"/>
      <c r="B17" s="45">
        <v>4</v>
      </c>
      <c r="C17" s="46" t="s">
        <v>226</v>
      </c>
      <c r="D17" s="316" t="s">
        <v>178</v>
      </c>
      <c r="E17" s="52" t="s">
        <v>56</v>
      </c>
      <c r="F17" s="186" t="s">
        <v>179</v>
      </c>
      <c r="G17" s="110" t="s">
        <v>33</v>
      </c>
      <c r="H17" s="25">
        <v>202270.83</v>
      </c>
      <c r="I17" s="25">
        <v>5112.96</v>
      </c>
      <c r="J17" s="25">
        <v>2980.14</v>
      </c>
      <c r="K17" s="111">
        <f t="shared" si="0"/>
        <v>210363.93</v>
      </c>
      <c r="L17" s="282">
        <v>202270.83</v>
      </c>
      <c r="M17" s="25">
        <v>5112.96</v>
      </c>
      <c r="N17" s="25">
        <v>2980.14</v>
      </c>
      <c r="O17" s="90">
        <f t="shared" si="1"/>
        <v>210363.93</v>
      </c>
      <c r="P17" s="244"/>
      <c r="Q17" s="48"/>
      <c r="R17" s="351"/>
    </row>
    <row r="18" spans="1:18" s="26" customFormat="1" ht="30" customHeight="1">
      <c r="A18" s="360"/>
      <c r="B18" s="45">
        <v>5</v>
      </c>
      <c r="C18" s="46" t="s">
        <v>226</v>
      </c>
      <c r="D18" s="316" t="s">
        <v>178</v>
      </c>
      <c r="E18" s="52" t="s">
        <v>56</v>
      </c>
      <c r="F18" s="186" t="s">
        <v>179</v>
      </c>
      <c r="G18" s="110" t="s">
        <v>33</v>
      </c>
      <c r="H18" s="25">
        <v>566701.04</v>
      </c>
      <c r="I18" s="25">
        <v>4682.79</v>
      </c>
      <c r="J18" s="25">
        <v>12887.93</v>
      </c>
      <c r="K18" s="111">
        <f t="shared" si="0"/>
        <v>584271.7600000001</v>
      </c>
      <c r="L18" s="282">
        <v>566701.04</v>
      </c>
      <c r="M18" s="25">
        <v>4682.79</v>
      </c>
      <c r="N18" s="25">
        <v>12887.93</v>
      </c>
      <c r="O18" s="90">
        <f t="shared" si="1"/>
        <v>584271.7600000001</v>
      </c>
      <c r="P18" s="244"/>
      <c r="Q18" s="48"/>
      <c r="R18" s="351"/>
    </row>
    <row r="19" spans="1:18" s="26" customFormat="1" ht="30" customHeight="1" thickBot="1">
      <c r="A19" s="360"/>
      <c r="B19" s="62">
        <v>6</v>
      </c>
      <c r="C19" s="46" t="s">
        <v>226</v>
      </c>
      <c r="D19" s="316" t="s">
        <v>178</v>
      </c>
      <c r="E19" s="52" t="s">
        <v>56</v>
      </c>
      <c r="F19" s="186" t="s">
        <v>179</v>
      </c>
      <c r="G19" s="110" t="s">
        <v>33</v>
      </c>
      <c r="H19" s="27">
        <v>952209.87</v>
      </c>
      <c r="I19" s="27">
        <v>4002.07</v>
      </c>
      <c r="J19" s="27">
        <v>15158.73</v>
      </c>
      <c r="K19" s="111">
        <f t="shared" si="0"/>
        <v>971370.6699999999</v>
      </c>
      <c r="L19" s="317">
        <v>952209.87</v>
      </c>
      <c r="M19" s="27">
        <v>4002.07</v>
      </c>
      <c r="N19" s="27">
        <v>15158.73</v>
      </c>
      <c r="O19" s="90">
        <f t="shared" si="1"/>
        <v>971370.6699999999</v>
      </c>
      <c r="P19" s="264"/>
      <c r="Q19" s="48"/>
      <c r="R19" s="351"/>
    </row>
    <row r="20" spans="1:18" s="37" customFormat="1" ht="30" customHeight="1" thickBot="1">
      <c r="A20" s="361"/>
      <c r="B20" s="170"/>
      <c r="C20" s="170"/>
      <c r="D20" s="171" t="s">
        <v>180</v>
      </c>
      <c r="E20" s="170"/>
      <c r="F20" s="184"/>
      <c r="G20" s="208"/>
      <c r="H20" s="172"/>
      <c r="I20" s="172"/>
      <c r="J20" s="172"/>
      <c r="K20" s="209"/>
      <c r="L20" s="197">
        <f>SUM(L14:L19)</f>
        <v>3406095.96</v>
      </c>
      <c r="M20" s="172">
        <f>SUM(M14:M19)</f>
        <v>42539.17</v>
      </c>
      <c r="N20" s="172">
        <f>SUM(N14:N19)</f>
        <v>66022.13</v>
      </c>
      <c r="O20" s="172">
        <f>SUM(O14:O19)</f>
        <v>3514657.26</v>
      </c>
      <c r="P20" s="242"/>
      <c r="Q20" s="36"/>
      <c r="R20" s="35"/>
    </row>
    <row r="21" spans="1:18" s="26" customFormat="1" ht="30" customHeight="1">
      <c r="A21" s="360"/>
      <c r="B21" s="69">
        <v>1</v>
      </c>
      <c r="C21" s="70" t="s">
        <v>182</v>
      </c>
      <c r="D21" s="276" t="s">
        <v>183</v>
      </c>
      <c r="E21" s="72" t="s">
        <v>56</v>
      </c>
      <c r="F21" s="267" t="s">
        <v>184</v>
      </c>
      <c r="G21" s="118" t="s">
        <v>33</v>
      </c>
      <c r="H21" s="268">
        <v>711579.3</v>
      </c>
      <c r="I21" s="268">
        <v>12797.94</v>
      </c>
      <c r="J21" s="268">
        <v>17528.13</v>
      </c>
      <c r="K21" s="269">
        <f aca="true" t="shared" si="2" ref="K21:K26">SUM(H21:J21)</f>
        <v>741905.37</v>
      </c>
      <c r="L21" s="270">
        <v>711579.3</v>
      </c>
      <c r="M21" s="268">
        <v>12797.94</v>
      </c>
      <c r="N21" s="268">
        <v>17528.13</v>
      </c>
      <c r="O21" s="271">
        <f aca="true" t="shared" si="3" ref="O21:O26">SUM(L21:N21)</f>
        <v>741905.37</v>
      </c>
      <c r="P21" s="272"/>
      <c r="Q21" s="48"/>
      <c r="R21" s="351"/>
    </row>
    <row r="22" spans="1:18" s="26" customFormat="1" ht="30" customHeight="1">
      <c r="A22" s="360"/>
      <c r="B22" s="45">
        <v>2</v>
      </c>
      <c r="C22" s="46" t="s">
        <v>182</v>
      </c>
      <c r="D22" s="277" t="s">
        <v>183</v>
      </c>
      <c r="E22" s="47" t="s">
        <v>56</v>
      </c>
      <c r="F22" s="185" t="s">
        <v>184</v>
      </c>
      <c r="G22" s="109" t="s">
        <v>33</v>
      </c>
      <c r="H22" s="25">
        <v>554756.56</v>
      </c>
      <c r="I22" s="25">
        <v>10799.45</v>
      </c>
      <c r="J22" s="25">
        <v>5127.46</v>
      </c>
      <c r="K22" s="103">
        <f t="shared" si="2"/>
        <v>570683.47</v>
      </c>
      <c r="L22" s="96">
        <v>554756.56</v>
      </c>
      <c r="M22" s="25">
        <v>10799.45</v>
      </c>
      <c r="N22" s="25">
        <v>5127.46</v>
      </c>
      <c r="O22" s="86">
        <f t="shared" si="3"/>
        <v>570683.47</v>
      </c>
      <c r="P22" s="244"/>
      <c r="Q22" s="48"/>
      <c r="R22" s="351"/>
    </row>
    <row r="23" spans="1:18" s="26" customFormat="1" ht="30" customHeight="1">
      <c r="A23" s="360"/>
      <c r="B23" s="49">
        <v>3</v>
      </c>
      <c r="C23" s="50" t="s">
        <v>182</v>
      </c>
      <c r="D23" s="341" t="s">
        <v>183</v>
      </c>
      <c r="E23" s="52" t="s">
        <v>56</v>
      </c>
      <c r="F23" s="186" t="s">
        <v>184</v>
      </c>
      <c r="G23" s="110" t="s">
        <v>33</v>
      </c>
      <c r="H23" s="53">
        <v>1109667.63</v>
      </c>
      <c r="I23" s="53">
        <v>13146.2</v>
      </c>
      <c r="J23" s="53">
        <v>27159.48</v>
      </c>
      <c r="K23" s="111">
        <f t="shared" si="2"/>
        <v>1149973.3099999998</v>
      </c>
      <c r="L23" s="97">
        <v>1109667.63</v>
      </c>
      <c r="M23" s="53">
        <v>13146.2</v>
      </c>
      <c r="N23" s="53">
        <v>27159.48</v>
      </c>
      <c r="O23" s="90">
        <f t="shared" si="3"/>
        <v>1149973.3099999998</v>
      </c>
      <c r="P23" s="245"/>
      <c r="Q23" s="48"/>
      <c r="R23" s="351"/>
    </row>
    <row r="24" spans="1:18" s="26" customFormat="1" ht="30" customHeight="1">
      <c r="A24" s="360"/>
      <c r="B24" s="45">
        <v>4</v>
      </c>
      <c r="C24" s="46" t="s">
        <v>237</v>
      </c>
      <c r="D24" s="277" t="s">
        <v>183</v>
      </c>
      <c r="E24" s="47" t="s">
        <v>56</v>
      </c>
      <c r="F24" s="185" t="s">
        <v>184</v>
      </c>
      <c r="G24" s="109" t="s">
        <v>33</v>
      </c>
      <c r="H24" s="25">
        <v>708757.98</v>
      </c>
      <c r="I24" s="25">
        <v>3693.66</v>
      </c>
      <c r="J24" s="25">
        <v>15171.44</v>
      </c>
      <c r="K24" s="103">
        <f t="shared" si="2"/>
        <v>727623.08</v>
      </c>
      <c r="L24" s="96">
        <v>708757.98</v>
      </c>
      <c r="M24" s="25">
        <v>3693.66</v>
      </c>
      <c r="N24" s="25">
        <v>15171.44</v>
      </c>
      <c r="O24" s="86">
        <f t="shared" si="3"/>
        <v>727623.08</v>
      </c>
      <c r="P24" s="244"/>
      <c r="Q24" s="48"/>
      <c r="R24" s="351"/>
    </row>
    <row r="25" spans="1:18" s="26" customFormat="1" ht="30" customHeight="1">
      <c r="A25" s="360"/>
      <c r="B25" s="45">
        <v>5</v>
      </c>
      <c r="C25" s="46" t="s">
        <v>237</v>
      </c>
      <c r="D25" s="277" t="s">
        <v>183</v>
      </c>
      <c r="E25" s="47" t="s">
        <v>56</v>
      </c>
      <c r="F25" s="185" t="s">
        <v>184</v>
      </c>
      <c r="G25" s="109" t="s">
        <v>33</v>
      </c>
      <c r="H25" s="25">
        <v>552870.49</v>
      </c>
      <c r="I25" s="25">
        <v>13975.39</v>
      </c>
      <c r="J25" s="25">
        <v>14635.26</v>
      </c>
      <c r="K25" s="103">
        <f t="shared" si="2"/>
        <v>581481.14</v>
      </c>
      <c r="L25" s="96">
        <v>552870.49</v>
      </c>
      <c r="M25" s="25">
        <v>13975.39</v>
      </c>
      <c r="N25" s="25">
        <v>14635.26</v>
      </c>
      <c r="O25" s="86">
        <f t="shared" si="3"/>
        <v>581481.14</v>
      </c>
      <c r="P25" s="244"/>
      <c r="Q25" s="48"/>
      <c r="R25" s="351"/>
    </row>
    <row r="26" spans="1:18" s="26" customFormat="1" ht="30" customHeight="1" thickBot="1">
      <c r="A26" s="360"/>
      <c r="B26" s="62">
        <v>6</v>
      </c>
      <c r="C26" s="63" t="s">
        <v>237</v>
      </c>
      <c r="D26" s="278" t="s">
        <v>183</v>
      </c>
      <c r="E26" s="64" t="s">
        <v>56</v>
      </c>
      <c r="F26" s="274" t="s">
        <v>184</v>
      </c>
      <c r="G26" s="116" t="s">
        <v>33</v>
      </c>
      <c r="H26" s="27">
        <v>1187672.33</v>
      </c>
      <c r="I26" s="27">
        <v>7448.41</v>
      </c>
      <c r="J26" s="27">
        <v>32823.44</v>
      </c>
      <c r="K26" s="104">
        <f t="shared" si="2"/>
        <v>1227944.18</v>
      </c>
      <c r="L26" s="101">
        <v>1187672.33</v>
      </c>
      <c r="M26" s="27">
        <v>7448.41</v>
      </c>
      <c r="N26" s="27">
        <v>32823.44</v>
      </c>
      <c r="O26" s="87">
        <f t="shared" si="3"/>
        <v>1227944.18</v>
      </c>
      <c r="P26" s="264"/>
      <c r="Q26" s="48"/>
      <c r="R26" s="351"/>
    </row>
    <row r="27" spans="1:18" s="37" customFormat="1" ht="30" customHeight="1" thickBot="1">
      <c r="A27" s="361"/>
      <c r="B27" s="170"/>
      <c r="C27" s="170"/>
      <c r="D27" s="171" t="s">
        <v>185</v>
      </c>
      <c r="E27" s="170"/>
      <c r="F27" s="184"/>
      <c r="G27" s="208"/>
      <c r="H27" s="172"/>
      <c r="I27" s="172"/>
      <c r="J27" s="172"/>
      <c r="K27" s="209"/>
      <c r="L27" s="197">
        <f>SUM(L21:L26)</f>
        <v>4825304.29</v>
      </c>
      <c r="M27" s="172">
        <f>SUM(M21:M26)</f>
        <v>61861.05</v>
      </c>
      <c r="N27" s="172">
        <f>SUM(N21:N26)</f>
        <v>112445.21</v>
      </c>
      <c r="O27" s="172">
        <f>SUM(O21:O26)</f>
        <v>4999610.55</v>
      </c>
      <c r="P27" s="242"/>
      <c r="Q27" s="36"/>
      <c r="R27" s="35"/>
    </row>
    <row r="28" spans="1:18" s="26" customFormat="1" ht="30" customHeight="1">
      <c r="A28" s="360"/>
      <c r="B28" s="69">
        <v>1</v>
      </c>
      <c r="C28" s="70" t="s">
        <v>182</v>
      </c>
      <c r="D28" s="276" t="s">
        <v>186</v>
      </c>
      <c r="E28" s="72" t="s">
        <v>56</v>
      </c>
      <c r="F28" s="267" t="s">
        <v>187</v>
      </c>
      <c r="G28" s="118" t="s">
        <v>33</v>
      </c>
      <c r="H28" s="268">
        <v>417376.97</v>
      </c>
      <c r="I28" s="268">
        <v>7506.61</v>
      </c>
      <c r="J28" s="268">
        <v>10280.75</v>
      </c>
      <c r="K28" s="269">
        <f>SUM(H28:J28)</f>
        <v>435164.32999999996</v>
      </c>
      <c r="L28" s="270">
        <v>417376.97</v>
      </c>
      <c r="M28" s="268">
        <v>7506.61</v>
      </c>
      <c r="N28" s="268">
        <v>10280.75</v>
      </c>
      <c r="O28" s="271">
        <f>SUM(L28:N28)</f>
        <v>435164.32999999996</v>
      </c>
      <c r="P28" s="272"/>
      <c r="Q28" s="48"/>
      <c r="R28" s="351"/>
    </row>
    <row r="29" spans="1:18" s="26" customFormat="1" ht="30" customHeight="1">
      <c r="A29" s="360"/>
      <c r="B29" s="49">
        <v>2</v>
      </c>
      <c r="C29" s="50" t="s">
        <v>182</v>
      </c>
      <c r="D29" s="341" t="s">
        <v>186</v>
      </c>
      <c r="E29" s="52" t="s">
        <v>56</v>
      </c>
      <c r="F29" s="186" t="s">
        <v>187</v>
      </c>
      <c r="G29" s="110" t="s">
        <v>33</v>
      </c>
      <c r="H29" s="53">
        <v>1316251.91</v>
      </c>
      <c r="I29" s="53">
        <v>11688.83</v>
      </c>
      <c r="J29" s="53">
        <v>32199.71</v>
      </c>
      <c r="K29" s="111">
        <f>SUM(H29:J29)</f>
        <v>1360140.45</v>
      </c>
      <c r="L29" s="97">
        <v>1316251.91</v>
      </c>
      <c r="M29" s="53">
        <v>11688.83</v>
      </c>
      <c r="N29" s="53">
        <v>32199.71</v>
      </c>
      <c r="O29" s="90">
        <f>SUM(L29:N29)</f>
        <v>1360140.45</v>
      </c>
      <c r="P29" s="245"/>
      <c r="Q29" s="48"/>
      <c r="R29" s="351"/>
    </row>
    <row r="30" spans="1:18" s="26" customFormat="1" ht="30" customHeight="1">
      <c r="A30" s="360"/>
      <c r="B30" s="45">
        <v>3</v>
      </c>
      <c r="C30" s="46" t="s">
        <v>244</v>
      </c>
      <c r="D30" s="277" t="s">
        <v>186</v>
      </c>
      <c r="E30" s="47" t="s">
        <v>56</v>
      </c>
      <c r="F30" s="185" t="s">
        <v>187</v>
      </c>
      <c r="G30" s="109" t="s">
        <v>33</v>
      </c>
      <c r="H30" s="25">
        <v>413815.68</v>
      </c>
      <c r="I30" s="25">
        <v>3419.54</v>
      </c>
      <c r="J30" s="25">
        <v>14196.45</v>
      </c>
      <c r="K30" s="103">
        <f>SUM(H30:J30)</f>
        <v>431431.67</v>
      </c>
      <c r="L30" s="96">
        <v>413815.68</v>
      </c>
      <c r="M30" s="25">
        <v>3419.54</v>
      </c>
      <c r="N30" s="25">
        <v>14196.45</v>
      </c>
      <c r="O30" s="86">
        <f>SUM(L30:N30)</f>
        <v>431431.67</v>
      </c>
      <c r="P30" s="244"/>
      <c r="Q30" s="48"/>
      <c r="R30" s="351"/>
    </row>
    <row r="31" spans="1:18" s="26" customFormat="1" ht="30" customHeight="1" thickBot="1">
      <c r="A31" s="360"/>
      <c r="B31" s="62">
        <v>4</v>
      </c>
      <c r="C31" s="63" t="s">
        <v>244</v>
      </c>
      <c r="D31" s="278" t="s">
        <v>186</v>
      </c>
      <c r="E31" s="64" t="s">
        <v>56</v>
      </c>
      <c r="F31" s="274" t="s">
        <v>187</v>
      </c>
      <c r="G31" s="116" t="s">
        <v>33</v>
      </c>
      <c r="H31" s="27">
        <v>1404996.38</v>
      </c>
      <c r="I31" s="27">
        <v>8811.33</v>
      </c>
      <c r="J31" s="27">
        <v>48095.29</v>
      </c>
      <c r="K31" s="104">
        <v>1404996.38</v>
      </c>
      <c r="L31" s="101">
        <v>1404996.38</v>
      </c>
      <c r="M31" s="27">
        <v>8811.33</v>
      </c>
      <c r="N31" s="27">
        <v>48095.29</v>
      </c>
      <c r="O31" s="87">
        <f>SUM(L31:N31)</f>
        <v>1461903</v>
      </c>
      <c r="P31" s="264"/>
      <c r="Q31" s="48"/>
      <c r="R31" s="351"/>
    </row>
    <row r="32" spans="1:18" s="37" customFormat="1" ht="30" customHeight="1" thickBot="1">
      <c r="A32" s="361"/>
      <c r="B32" s="170"/>
      <c r="C32" s="170"/>
      <c r="D32" s="171" t="s">
        <v>188</v>
      </c>
      <c r="E32" s="170"/>
      <c r="F32" s="184"/>
      <c r="G32" s="208"/>
      <c r="H32" s="172"/>
      <c r="I32" s="172"/>
      <c r="J32" s="172"/>
      <c r="K32" s="209"/>
      <c r="L32" s="197">
        <f>SUM(L28:L31)</f>
        <v>3552440.94</v>
      </c>
      <c r="M32" s="197">
        <f>SUM(M28:M31)</f>
        <v>31426.309999999998</v>
      </c>
      <c r="N32" s="197">
        <f>SUM(N28:N31)</f>
        <v>104772.20000000001</v>
      </c>
      <c r="O32" s="197">
        <f>SUM(O28:O31)</f>
        <v>3688639.4499999997</v>
      </c>
      <c r="P32" s="242"/>
      <c r="Q32" s="36"/>
      <c r="R32" s="35"/>
    </row>
    <row r="33" spans="1:18" s="26" customFormat="1" ht="30" customHeight="1">
      <c r="A33" s="359"/>
      <c r="B33" s="69">
        <v>1</v>
      </c>
      <c r="C33" s="70" t="s">
        <v>190</v>
      </c>
      <c r="D33" s="276" t="s">
        <v>191</v>
      </c>
      <c r="E33" s="72" t="s">
        <v>56</v>
      </c>
      <c r="F33" s="267" t="s">
        <v>192</v>
      </c>
      <c r="G33" s="118" t="s">
        <v>33</v>
      </c>
      <c r="H33" s="268">
        <v>602713.61</v>
      </c>
      <c r="I33" s="268">
        <v>7140.35</v>
      </c>
      <c r="J33" s="268">
        <v>16477.3</v>
      </c>
      <c r="K33" s="269">
        <f>SUM(H33:J33)</f>
        <v>626331.26</v>
      </c>
      <c r="L33" s="270">
        <v>602713.61</v>
      </c>
      <c r="M33" s="268">
        <v>7140.35</v>
      </c>
      <c r="N33" s="268">
        <v>16477.3</v>
      </c>
      <c r="O33" s="271">
        <f>SUM(L33:N33)</f>
        <v>626331.26</v>
      </c>
      <c r="P33" s="272"/>
      <c r="Q33" s="48"/>
      <c r="R33" s="351"/>
    </row>
    <row r="34" spans="1:18" s="26" customFormat="1" ht="30" customHeight="1">
      <c r="A34" s="359"/>
      <c r="B34" s="49">
        <v>2</v>
      </c>
      <c r="C34" s="50" t="s">
        <v>190</v>
      </c>
      <c r="D34" s="341" t="s">
        <v>191</v>
      </c>
      <c r="E34" s="52" t="s">
        <v>56</v>
      </c>
      <c r="F34" s="186" t="s">
        <v>192</v>
      </c>
      <c r="G34" s="110" t="s">
        <v>33</v>
      </c>
      <c r="H34" s="53">
        <v>167004.27</v>
      </c>
      <c r="I34" s="53">
        <v>3003.59</v>
      </c>
      <c r="J34" s="53">
        <v>5341.08</v>
      </c>
      <c r="K34" s="111">
        <f>SUM(H34:J34)</f>
        <v>175348.93999999997</v>
      </c>
      <c r="L34" s="97">
        <v>167004.27</v>
      </c>
      <c r="M34" s="53">
        <v>3003.59</v>
      </c>
      <c r="N34" s="53">
        <v>5341.08</v>
      </c>
      <c r="O34" s="90">
        <f>SUM(L34:N34)</f>
        <v>175348.93999999997</v>
      </c>
      <c r="P34" s="245"/>
      <c r="Q34" s="48"/>
      <c r="R34" s="351"/>
    </row>
    <row r="35" spans="1:18" s="26" customFormat="1" ht="30" customHeight="1">
      <c r="A35" s="359"/>
      <c r="B35" s="45">
        <v>3</v>
      </c>
      <c r="C35" s="46" t="s">
        <v>238</v>
      </c>
      <c r="D35" s="277" t="s">
        <v>191</v>
      </c>
      <c r="E35" s="47" t="s">
        <v>56</v>
      </c>
      <c r="F35" s="185" t="s">
        <v>192</v>
      </c>
      <c r="G35" s="109" t="s">
        <v>33</v>
      </c>
      <c r="H35" s="25">
        <v>632497.08</v>
      </c>
      <c r="I35" s="25">
        <v>3966.69</v>
      </c>
      <c r="J35" s="25">
        <v>18270.85</v>
      </c>
      <c r="K35" s="103">
        <f>SUM(H35:J35)</f>
        <v>654734.6199999999</v>
      </c>
      <c r="L35" s="96">
        <v>632497.08</v>
      </c>
      <c r="M35" s="25">
        <v>3966.69</v>
      </c>
      <c r="N35" s="25">
        <v>18270.85</v>
      </c>
      <c r="O35" s="86">
        <f>SUM(L35:N35)</f>
        <v>654734.6199999999</v>
      </c>
      <c r="P35" s="244"/>
      <c r="Q35" s="48"/>
      <c r="R35" s="351"/>
    </row>
    <row r="36" spans="1:18" s="26" customFormat="1" ht="30" customHeight="1" thickBot="1">
      <c r="A36" s="359"/>
      <c r="B36" s="62">
        <v>4</v>
      </c>
      <c r="C36" s="63" t="s">
        <v>238</v>
      </c>
      <c r="D36" s="278" t="s">
        <v>191</v>
      </c>
      <c r="E36" s="64" t="s">
        <v>56</v>
      </c>
      <c r="F36" s="274" t="s">
        <v>192</v>
      </c>
      <c r="G36" s="116" t="s">
        <v>33</v>
      </c>
      <c r="H36" s="27">
        <v>166247.26</v>
      </c>
      <c r="I36" s="27">
        <v>0</v>
      </c>
      <c r="J36" s="27">
        <v>3476.39</v>
      </c>
      <c r="K36" s="104">
        <f>SUM(H36:J36)</f>
        <v>169723.65000000002</v>
      </c>
      <c r="L36" s="101">
        <v>166247.26</v>
      </c>
      <c r="M36" s="27">
        <v>0</v>
      </c>
      <c r="N36" s="27">
        <v>3476.39</v>
      </c>
      <c r="O36" s="87">
        <f>SUM(L36:N36)</f>
        <v>169723.65000000002</v>
      </c>
      <c r="P36" s="264"/>
      <c r="Q36" s="48"/>
      <c r="R36" s="351"/>
    </row>
    <row r="37" spans="1:18" s="37" customFormat="1" ht="30" customHeight="1" thickBot="1">
      <c r="A37" s="359"/>
      <c r="B37" s="170"/>
      <c r="C37" s="170"/>
      <c r="D37" s="171" t="s">
        <v>193</v>
      </c>
      <c r="E37" s="170"/>
      <c r="F37" s="184"/>
      <c r="G37" s="208"/>
      <c r="H37" s="172"/>
      <c r="I37" s="172"/>
      <c r="J37" s="172"/>
      <c r="K37" s="209"/>
      <c r="L37" s="197">
        <f>SUM(L33:L36)</f>
        <v>1568462.22</v>
      </c>
      <c r="M37" s="197">
        <f>SUM(M33:M36)</f>
        <v>14110.630000000001</v>
      </c>
      <c r="N37" s="197">
        <f>SUM(N33:N36)</f>
        <v>43565.619999999995</v>
      </c>
      <c r="O37" s="197">
        <f>SUM(O33:O36)</f>
        <v>1626138.4699999997</v>
      </c>
      <c r="P37" s="242"/>
      <c r="Q37" s="36"/>
      <c r="R37" s="35"/>
    </row>
    <row r="38" spans="1:18" s="26" customFormat="1" ht="30" customHeight="1">
      <c r="A38" s="360"/>
      <c r="B38" s="49">
        <v>1</v>
      </c>
      <c r="C38" s="50" t="s">
        <v>190</v>
      </c>
      <c r="D38" s="265" t="s">
        <v>194</v>
      </c>
      <c r="E38" s="52" t="s">
        <v>56</v>
      </c>
      <c r="F38" s="186" t="s">
        <v>195</v>
      </c>
      <c r="G38" s="110" t="s">
        <v>33</v>
      </c>
      <c r="H38" s="53">
        <v>910276.94</v>
      </c>
      <c r="I38" s="53">
        <v>17104.17</v>
      </c>
      <c r="J38" s="53">
        <v>26668.47</v>
      </c>
      <c r="K38" s="111">
        <f>SUM(H38:J38)</f>
        <v>954049.58</v>
      </c>
      <c r="L38" s="97">
        <v>910276.94</v>
      </c>
      <c r="M38" s="53">
        <v>17104.17</v>
      </c>
      <c r="N38" s="53">
        <v>26668.47</v>
      </c>
      <c r="O38" s="90">
        <f>SUM(L38:N38)</f>
        <v>954049.58</v>
      </c>
      <c r="P38" s="245"/>
      <c r="Q38" s="48"/>
      <c r="R38" s="351"/>
    </row>
    <row r="39" spans="1:18" s="26" customFormat="1" ht="30" customHeight="1" thickBot="1">
      <c r="A39" s="360"/>
      <c r="B39" s="62">
        <v>2</v>
      </c>
      <c r="C39" s="63" t="s">
        <v>238</v>
      </c>
      <c r="D39" s="273" t="s">
        <v>194</v>
      </c>
      <c r="E39" s="64" t="s">
        <v>56</v>
      </c>
      <c r="F39" s="274" t="s">
        <v>195</v>
      </c>
      <c r="G39" s="116" t="s">
        <v>33</v>
      </c>
      <c r="H39" s="27">
        <v>910024.37</v>
      </c>
      <c r="I39" s="27">
        <v>11399.36</v>
      </c>
      <c r="J39" s="27">
        <v>25693.65</v>
      </c>
      <c r="K39" s="104">
        <f>SUM(H39:J39)</f>
        <v>947117.38</v>
      </c>
      <c r="L39" s="101">
        <v>910024.37</v>
      </c>
      <c r="M39" s="27">
        <v>11399.36</v>
      </c>
      <c r="N39" s="27">
        <v>25693.65</v>
      </c>
      <c r="O39" s="87">
        <f>SUM(L39:N39)</f>
        <v>947117.38</v>
      </c>
      <c r="P39" s="264"/>
      <c r="Q39" s="48"/>
      <c r="R39" s="351"/>
    </row>
    <row r="40" spans="1:18" s="37" customFormat="1" ht="30" customHeight="1" thickBot="1">
      <c r="A40" s="361"/>
      <c r="B40" s="170"/>
      <c r="C40" s="170"/>
      <c r="D40" s="171" t="s">
        <v>196</v>
      </c>
      <c r="E40" s="170"/>
      <c r="F40" s="184"/>
      <c r="G40" s="208"/>
      <c r="H40" s="172"/>
      <c r="I40" s="172"/>
      <c r="J40" s="172"/>
      <c r="K40" s="209"/>
      <c r="L40" s="197">
        <f>SUM(L38:L39)</f>
        <v>1820301.31</v>
      </c>
      <c r="M40" s="172">
        <f>SUM(M38:M39)</f>
        <v>28503.53</v>
      </c>
      <c r="N40" s="172">
        <f>SUM(N38:N39)</f>
        <v>52362.12</v>
      </c>
      <c r="O40" s="172">
        <f>SUM(O38:O39)</f>
        <v>1901166.96</v>
      </c>
      <c r="P40" s="242"/>
      <c r="Q40" s="36"/>
      <c r="R40" s="35"/>
    </row>
    <row r="41" spans="1:18" s="26" customFormat="1" ht="30" customHeight="1">
      <c r="A41" s="360"/>
      <c r="B41" s="69">
        <v>1</v>
      </c>
      <c r="C41" s="70" t="s">
        <v>197</v>
      </c>
      <c r="D41" s="276" t="s">
        <v>198</v>
      </c>
      <c r="E41" s="72" t="s">
        <v>56</v>
      </c>
      <c r="F41" s="267" t="s">
        <v>199</v>
      </c>
      <c r="G41" s="118" t="s">
        <v>33</v>
      </c>
      <c r="H41" s="268">
        <v>141716.83</v>
      </c>
      <c r="I41" s="268">
        <v>1678.91</v>
      </c>
      <c r="J41" s="268">
        <v>3934.57</v>
      </c>
      <c r="K41" s="269">
        <f>SUM(H41:J41)</f>
        <v>147330.31</v>
      </c>
      <c r="L41" s="270">
        <v>141716.83</v>
      </c>
      <c r="M41" s="268">
        <v>1678.91</v>
      </c>
      <c r="N41" s="268">
        <v>3934.57</v>
      </c>
      <c r="O41" s="271">
        <f>SUM(L41:N41)</f>
        <v>147330.31</v>
      </c>
      <c r="P41" s="272"/>
      <c r="Q41" s="48"/>
      <c r="R41" s="351"/>
    </row>
    <row r="42" spans="1:18" s="26" customFormat="1" ht="30" customHeight="1">
      <c r="A42" s="360"/>
      <c r="B42" s="45">
        <v>2</v>
      </c>
      <c r="C42" s="46" t="s">
        <v>197</v>
      </c>
      <c r="D42" s="277" t="s">
        <v>198</v>
      </c>
      <c r="E42" s="47" t="s">
        <v>56</v>
      </c>
      <c r="F42" s="185" t="s">
        <v>199</v>
      </c>
      <c r="G42" s="109" t="s">
        <v>33</v>
      </c>
      <c r="H42" s="25">
        <v>30868.47</v>
      </c>
      <c r="I42" s="25">
        <v>555.17</v>
      </c>
      <c r="J42" s="25">
        <v>861.49</v>
      </c>
      <c r="K42" s="103">
        <f>SUM(H42:J42)</f>
        <v>32285.13</v>
      </c>
      <c r="L42" s="96">
        <v>30868.47</v>
      </c>
      <c r="M42" s="25">
        <v>555.17</v>
      </c>
      <c r="N42" s="25">
        <v>861.49</v>
      </c>
      <c r="O42" s="86">
        <f>SUM(L42:N42)</f>
        <v>32285.13</v>
      </c>
      <c r="P42" s="244"/>
      <c r="Q42" s="48"/>
      <c r="R42" s="351"/>
    </row>
    <row r="43" spans="1:18" s="26" customFormat="1" ht="30" customHeight="1">
      <c r="A43" s="360"/>
      <c r="B43" s="45">
        <v>3</v>
      </c>
      <c r="C43" s="46" t="s">
        <v>234</v>
      </c>
      <c r="D43" s="277" t="s">
        <v>198</v>
      </c>
      <c r="E43" s="47" t="s">
        <v>56</v>
      </c>
      <c r="F43" s="185" t="s">
        <v>199</v>
      </c>
      <c r="G43" s="109" t="s">
        <v>33</v>
      </c>
      <c r="H43" s="25">
        <v>150380.54</v>
      </c>
      <c r="I43" s="25">
        <v>943.12</v>
      </c>
      <c r="J43" s="25">
        <v>3845.26</v>
      </c>
      <c r="K43" s="103">
        <f>SUM(H43:J43)</f>
        <v>155168.92</v>
      </c>
      <c r="L43" s="25">
        <v>150380.54</v>
      </c>
      <c r="M43" s="25">
        <v>943.12</v>
      </c>
      <c r="N43" s="25">
        <v>3845.26</v>
      </c>
      <c r="O43" s="86">
        <f>SUM(L43:N43)</f>
        <v>155168.92</v>
      </c>
      <c r="P43" s="244"/>
      <c r="Q43" s="48"/>
      <c r="R43" s="351"/>
    </row>
    <row r="44" spans="1:18" s="26" customFormat="1" ht="30" customHeight="1" thickBot="1">
      <c r="A44" s="360"/>
      <c r="B44" s="62">
        <v>4</v>
      </c>
      <c r="C44" s="46" t="s">
        <v>234</v>
      </c>
      <c r="D44" s="277" t="s">
        <v>198</v>
      </c>
      <c r="E44" s="47" t="s">
        <v>56</v>
      </c>
      <c r="F44" s="185" t="s">
        <v>199</v>
      </c>
      <c r="G44" s="109" t="s">
        <v>33</v>
      </c>
      <c r="H44" s="27">
        <v>30868.54</v>
      </c>
      <c r="I44" s="27">
        <v>255.07</v>
      </c>
      <c r="J44" s="27">
        <v>791.68</v>
      </c>
      <c r="K44" s="103">
        <f>SUM(H44:J44)</f>
        <v>31915.29</v>
      </c>
      <c r="L44" s="27">
        <v>30868.54</v>
      </c>
      <c r="M44" s="27">
        <v>255.07</v>
      </c>
      <c r="N44" s="27">
        <v>791.68</v>
      </c>
      <c r="O44" s="86">
        <f>SUM(L44:N44)</f>
        <v>31915.29</v>
      </c>
      <c r="P44" s="264"/>
      <c r="Q44" s="48"/>
      <c r="R44" s="351"/>
    </row>
    <row r="45" spans="1:18" s="37" customFormat="1" ht="30" customHeight="1" thickBot="1">
      <c r="A45" s="365">
        <v>442</v>
      </c>
      <c r="B45" s="170"/>
      <c r="C45" s="170"/>
      <c r="D45" s="171" t="s">
        <v>206</v>
      </c>
      <c r="E45" s="170"/>
      <c r="F45" s="184"/>
      <c r="G45" s="208"/>
      <c r="H45" s="172"/>
      <c r="I45" s="172"/>
      <c r="J45" s="172"/>
      <c r="K45" s="209"/>
      <c r="L45" s="197">
        <f>SUM(L41:L44)</f>
        <v>353834.37999999995</v>
      </c>
      <c r="M45" s="172">
        <f>SUM(M41:M44)</f>
        <v>3432.27</v>
      </c>
      <c r="N45" s="172">
        <f>SUM(N41:N44)</f>
        <v>9433</v>
      </c>
      <c r="O45" s="172">
        <f>SUM(O41:O44)</f>
        <v>366699.64999999997</v>
      </c>
      <c r="P45" s="242"/>
      <c r="Q45" s="36"/>
      <c r="R45" s="35"/>
    </row>
    <row r="46" spans="1:20" s="126" customFormat="1" ht="30" customHeight="1" thickBot="1">
      <c r="A46" s="365"/>
      <c r="B46" s="166"/>
      <c r="C46" s="165"/>
      <c r="D46" s="166" t="s">
        <v>8</v>
      </c>
      <c r="E46" s="167"/>
      <c r="F46" s="127"/>
      <c r="G46" s="204"/>
      <c r="H46" s="128"/>
      <c r="I46" s="128"/>
      <c r="J46" s="128"/>
      <c r="K46" s="205"/>
      <c r="L46" s="195">
        <f>L8+L13+L20+L27+L32+L37+L40+L45</f>
        <v>19038499.369999997</v>
      </c>
      <c r="M46" s="195">
        <f>M8+M13+M20+M27+M32+M37+M40+M45</f>
        <v>234800.27999999997</v>
      </c>
      <c r="N46" s="195">
        <f>N8+N13+N20+N27+N32+N37+N40+N45</f>
        <v>461727.91000000003</v>
      </c>
      <c r="O46" s="195">
        <f>O8+O13+O20+O27+O32+O37+O40+O45</f>
        <v>19735027.56</v>
      </c>
      <c r="P46" s="195"/>
      <c r="Q46" s="125"/>
      <c r="R46" s="121"/>
      <c r="S46" s="122"/>
      <c r="T46" s="122"/>
    </row>
    <row r="47" spans="1:18" s="126" customFormat="1" ht="30" customHeight="1" thickBot="1">
      <c r="A47" s="362"/>
      <c r="B47" s="166"/>
      <c r="C47" s="167"/>
      <c r="D47" s="166" t="s">
        <v>16</v>
      </c>
      <c r="E47" s="167"/>
      <c r="F47" s="127"/>
      <c r="G47" s="206"/>
      <c r="H47" s="128"/>
      <c r="I47" s="128"/>
      <c r="J47" s="128"/>
      <c r="K47" s="205"/>
      <c r="L47" s="195"/>
      <c r="M47" s="128"/>
      <c r="N47" s="128"/>
      <c r="O47" s="128"/>
      <c r="P47" s="240"/>
      <c r="Q47" s="125"/>
      <c r="R47" s="138"/>
    </row>
    <row r="48" spans="1:20" s="123" customFormat="1" ht="30" customHeight="1" thickBot="1">
      <c r="A48" s="360"/>
      <c r="B48" s="166"/>
      <c r="C48" s="167"/>
      <c r="D48" s="166" t="s">
        <v>17</v>
      </c>
      <c r="E48" s="167"/>
      <c r="F48" s="127"/>
      <c r="G48" s="207"/>
      <c r="H48" s="169"/>
      <c r="I48" s="128"/>
      <c r="J48" s="128"/>
      <c r="K48" s="205"/>
      <c r="L48" s="196"/>
      <c r="M48" s="128"/>
      <c r="N48" s="128"/>
      <c r="O48" s="128"/>
      <c r="P48" s="240"/>
      <c r="Q48" s="120"/>
      <c r="R48" s="121"/>
      <c r="S48" s="122"/>
      <c r="T48" s="122"/>
    </row>
    <row r="49" spans="1:18" s="123" customFormat="1" ht="30" customHeight="1" thickBot="1">
      <c r="A49" s="360"/>
      <c r="B49" s="166"/>
      <c r="C49" s="167"/>
      <c r="D49" s="166" t="s">
        <v>9</v>
      </c>
      <c r="E49" s="167"/>
      <c r="F49" s="127"/>
      <c r="G49" s="207"/>
      <c r="H49" s="169"/>
      <c r="I49" s="128"/>
      <c r="J49" s="128"/>
      <c r="K49" s="205"/>
      <c r="L49" s="196"/>
      <c r="M49" s="128"/>
      <c r="N49" s="128"/>
      <c r="O49" s="128"/>
      <c r="P49" s="240"/>
      <c r="Q49" s="120"/>
      <c r="R49" s="121"/>
    </row>
    <row r="50" spans="1:18" s="18" customFormat="1" ht="30" customHeight="1" thickBot="1">
      <c r="A50" s="360"/>
      <c r="B50" s="318">
        <v>1</v>
      </c>
      <c r="C50" s="319" t="s">
        <v>230</v>
      </c>
      <c r="D50" s="320" t="s">
        <v>228</v>
      </c>
      <c r="E50" s="319" t="s">
        <v>229</v>
      </c>
      <c r="F50" s="321" t="s">
        <v>231</v>
      </c>
      <c r="G50" s="325" t="s">
        <v>109</v>
      </c>
      <c r="H50" s="322">
        <v>10384615.38</v>
      </c>
      <c r="I50" s="323">
        <v>698708.08</v>
      </c>
      <c r="J50" s="326"/>
      <c r="K50" s="324">
        <f>SUM(H50:J50)</f>
        <v>11083323.46</v>
      </c>
      <c r="L50" s="327">
        <v>78448707.6574416</v>
      </c>
      <c r="M50" s="326">
        <v>5278264.4229056</v>
      </c>
      <c r="N50" s="326"/>
      <c r="O50" s="328">
        <f>SUM(L50:N50)</f>
        <v>83726972.0803472</v>
      </c>
      <c r="P50" s="329">
        <v>7.55432</v>
      </c>
      <c r="Q50" s="15"/>
      <c r="R50" s="76"/>
    </row>
    <row r="51" spans="1:18" s="37" customFormat="1" ht="30" customHeight="1" thickBot="1">
      <c r="A51" s="360"/>
      <c r="B51" s="170"/>
      <c r="C51" s="170"/>
      <c r="D51" s="171" t="s">
        <v>232</v>
      </c>
      <c r="E51" s="170"/>
      <c r="F51" s="184"/>
      <c r="G51" s="208"/>
      <c r="H51" s="172"/>
      <c r="I51" s="172"/>
      <c r="J51" s="172"/>
      <c r="K51" s="209"/>
      <c r="L51" s="197">
        <f aca="true" t="shared" si="4" ref="L51:O52">SUM(L50)</f>
        <v>78448707.6574416</v>
      </c>
      <c r="M51" s="172">
        <f t="shared" si="4"/>
        <v>5278264.4229056</v>
      </c>
      <c r="N51" s="172">
        <f t="shared" si="4"/>
        <v>0</v>
      </c>
      <c r="O51" s="172">
        <f t="shared" si="4"/>
        <v>83726972.0803472</v>
      </c>
      <c r="P51" s="242"/>
      <c r="Q51" s="36"/>
      <c r="R51" s="35"/>
    </row>
    <row r="52" spans="1:20" s="126" customFormat="1" ht="30" customHeight="1" thickBot="1">
      <c r="A52" s="361"/>
      <c r="B52" s="166"/>
      <c r="C52" s="167"/>
      <c r="D52" s="166" t="s">
        <v>10</v>
      </c>
      <c r="E52" s="167"/>
      <c r="F52" s="127"/>
      <c r="G52" s="207"/>
      <c r="H52" s="128"/>
      <c r="I52" s="128"/>
      <c r="J52" s="128"/>
      <c r="K52" s="205"/>
      <c r="L52" s="195">
        <f>SUM(L51)</f>
        <v>78448707.6574416</v>
      </c>
      <c r="M52" s="195">
        <f t="shared" si="4"/>
        <v>5278264.4229056</v>
      </c>
      <c r="N52" s="195">
        <f t="shared" si="4"/>
        <v>0</v>
      </c>
      <c r="O52" s="195">
        <f t="shared" si="4"/>
        <v>83726972.0803472</v>
      </c>
      <c r="P52" s="240"/>
      <c r="Q52" s="125"/>
      <c r="R52" s="138"/>
      <c r="T52" s="122"/>
    </row>
    <row r="53" spans="1:18" s="126" customFormat="1" ht="30" customHeight="1" thickBot="1">
      <c r="A53" s="360"/>
      <c r="B53" s="166"/>
      <c r="C53" s="167"/>
      <c r="D53" s="166" t="s">
        <v>22</v>
      </c>
      <c r="E53" s="167"/>
      <c r="F53" s="127"/>
      <c r="G53" s="204"/>
      <c r="H53" s="128"/>
      <c r="I53" s="128"/>
      <c r="J53" s="128"/>
      <c r="K53" s="205"/>
      <c r="L53" s="195"/>
      <c r="M53" s="128"/>
      <c r="N53" s="128"/>
      <c r="O53" s="128"/>
      <c r="P53" s="240"/>
      <c r="Q53" s="125"/>
      <c r="R53" s="138"/>
    </row>
    <row r="54" spans="1:256" s="44" customFormat="1" ht="30" customHeight="1" thickBot="1">
      <c r="A54" s="360"/>
      <c r="B54" s="38">
        <v>1</v>
      </c>
      <c r="C54" s="39" t="s">
        <v>106</v>
      </c>
      <c r="D54" s="40" t="s">
        <v>102</v>
      </c>
      <c r="E54" s="41" t="s">
        <v>103</v>
      </c>
      <c r="F54" s="183" t="s">
        <v>104</v>
      </c>
      <c r="G54" s="107" t="s">
        <v>33</v>
      </c>
      <c r="H54" s="42">
        <v>2684829.43</v>
      </c>
      <c r="I54" s="43">
        <v>107043.05</v>
      </c>
      <c r="J54" s="43">
        <v>52409.87</v>
      </c>
      <c r="K54" s="108">
        <f>SUM(H54:J54)</f>
        <v>2844282.35</v>
      </c>
      <c r="L54" s="95">
        <v>2684829.43</v>
      </c>
      <c r="M54" s="43">
        <v>107043.05</v>
      </c>
      <c r="N54" s="43">
        <v>52409.87</v>
      </c>
      <c r="O54" s="89">
        <f>SUM(L54:N54)</f>
        <v>2844282.35</v>
      </c>
      <c r="P54" s="241"/>
      <c r="Q54" s="26"/>
      <c r="R54" s="352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18" s="37" customFormat="1" ht="30" customHeight="1" thickBot="1">
      <c r="A55" s="360"/>
      <c r="B55" s="170"/>
      <c r="C55" s="170"/>
      <c r="D55" s="171" t="s">
        <v>105</v>
      </c>
      <c r="E55" s="170"/>
      <c r="F55" s="184"/>
      <c r="G55" s="208"/>
      <c r="H55" s="172"/>
      <c r="I55" s="172"/>
      <c r="J55" s="172"/>
      <c r="K55" s="209"/>
      <c r="L55" s="197">
        <f>SUM(L54)</f>
        <v>2684829.43</v>
      </c>
      <c r="M55" s="172">
        <f>SUM(M54)</f>
        <v>107043.05</v>
      </c>
      <c r="N55" s="172">
        <f>SUM(N54)</f>
        <v>52409.87</v>
      </c>
      <c r="O55" s="172">
        <f>SUM(O54)</f>
        <v>2844282.35</v>
      </c>
      <c r="P55" s="242"/>
      <c r="Q55" s="36"/>
      <c r="R55" s="35"/>
    </row>
    <row r="56" spans="1:20" s="123" customFormat="1" ht="30" customHeight="1" thickBot="1">
      <c r="A56" s="360"/>
      <c r="B56" s="173"/>
      <c r="C56" s="174"/>
      <c r="D56" s="173" t="s">
        <v>23</v>
      </c>
      <c r="E56" s="174"/>
      <c r="F56" s="156"/>
      <c r="G56" s="210"/>
      <c r="H56" s="175"/>
      <c r="I56" s="155"/>
      <c r="J56" s="155"/>
      <c r="K56" s="211"/>
      <c r="L56" s="198">
        <f>L55</f>
        <v>2684829.43</v>
      </c>
      <c r="M56" s="155">
        <f>M55</f>
        <v>107043.05</v>
      </c>
      <c r="N56" s="155">
        <f>N55</f>
        <v>52409.87</v>
      </c>
      <c r="O56" s="155">
        <f>O55</f>
        <v>2844282.35</v>
      </c>
      <c r="P56" s="243"/>
      <c r="Q56" s="120"/>
      <c r="R56" s="121"/>
      <c r="S56" s="122"/>
      <c r="T56" s="122"/>
    </row>
    <row r="57" spans="1:18" s="126" customFormat="1" ht="30" customHeight="1" thickBot="1">
      <c r="A57" s="360"/>
      <c r="B57" s="166"/>
      <c r="C57" s="167"/>
      <c r="D57" s="166" t="s">
        <v>28</v>
      </c>
      <c r="E57" s="167"/>
      <c r="F57" s="127"/>
      <c r="G57" s="207"/>
      <c r="H57" s="128"/>
      <c r="I57" s="128"/>
      <c r="J57" s="128"/>
      <c r="K57" s="205"/>
      <c r="L57" s="195"/>
      <c r="M57" s="128"/>
      <c r="N57" s="128"/>
      <c r="O57" s="128"/>
      <c r="P57" s="240"/>
      <c r="Q57" s="125"/>
      <c r="R57" s="138"/>
    </row>
    <row r="58" spans="1:18" s="26" customFormat="1" ht="30" customHeight="1">
      <c r="A58" s="360"/>
      <c r="B58" s="45">
        <v>1</v>
      </c>
      <c r="C58" s="46" t="s">
        <v>41</v>
      </c>
      <c r="D58" s="21" t="s">
        <v>31</v>
      </c>
      <c r="E58" s="47" t="s">
        <v>32</v>
      </c>
      <c r="F58" s="185" t="s">
        <v>38</v>
      </c>
      <c r="G58" s="109" t="s">
        <v>33</v>
      </c>
      <c r="H58" s="25"/>
      <c r="I58" s="25">
        <v>450554.3</v>
      </c>
      <c r="J58" s="25"/>
      <c r="K58" s="103">
        <f>SUM(H58:J58)</f>
        <v>450554.3</v>
      </c>
      <c r="L58" s="96"/>
      <c r="M58" s="25">
        <v>450554.3</v>
      </c>
      <c r="N58" s="25"/>
      <c r="O58" s="86">
        <f aca="true" t="shared" si="5" ref="O58:O89">SUM(L58:N58)</f>
        <v>450554.3</v>
      </c>
      <c r="P58" s="244"/>
      <c r="Q58" s="48"/>
      <c r="R58" s="351"/>
    </row>
    <row r="59" spans="1:18" s="26" customFormat="1" ht="30" customHeight="1">
      <c r="A59" s="361"/>
      <c r="B59" s="45">
        <v>2</v>
      </c>
      <c r="C59" s="46" t="s">
        <v>41</v>
      </c>
      <c r="D59" s="21" t="s">
        <v>31</v>
      </c>
      <c r="E59" s="47" t="s">
        <v>32</v>
      </c>
      <c r="F59" s="185" t="s">
        <v>38</v>
      </c>
      <c r="G59" s="109" t="s">
        <v>33</v>
      </c>
      <c r="H59" s="25"/>
      <c r="I59" s="25"/>
      <c r="J59" s="25">
        <v>311488.56</v>
      </c>
      <c r="K59" s="103">
        <f aca="true" t="shared" si="6" ref="K59:K89">SUM(H59:J59)</f>
        <v>311488.56</v>
      </c>
      <c r="L59" s="96"/>
      <c r="M59" s="25"/>
      <c r="N59" s="25">
        <v>311488.56</v>
      </c>
      <c r="O59" s="86">
        <f t="shared" si="5"/>
        <v>311488.56</v>
      </c>
      <c r="P59" s="244"/>
      <c r="Q59" s="48"/>
      <c r="R59" s="351"/>
    </row>
    <row r="60" spans="1:18" s="26" customFormat="1" ht="30" customHeight="1">
      <c r="A60" s="360"/>
      <c r="B60" s="45">
        <v>3</v>
      </c>
      <c r="C60" s="46" t="s">
        <v>41</v>
      </c>
      <c r="D60" s="21" t="s">
        <v>31</v>
      </c>
      <c r="E60" s="47" t="s">
        <v>32</v>
      </c>
      <c r="F60" s="185" t="s">
        <v>34</v>
      </c>
      <c r="G60" s="109" t="s">
        <v>33</v>
      </c>
      <c r="H60" s="25"/>
      <c r="I60" s="25">
        <v>186029.63</v>
      </c>
      <c r="J60" s="25"/>
      <c r="K60" s="103">
        <f t="shared" si="6"/>
        <v>186029.63</v>
      </c>
      <c r="L60" s="96"/>
      <c r="M60" s="25">
        <v>186029.63</v>
      </c>
      <c r="N60" s="25"/>
      <c r="O60" s="86">
        <f t="shared" si="5"/>
        <v>186029.63</v>
      </c>
      <c r="P60" s="244"/>
      <c r="Q60" s="48"/>
      <c r="R60" s="351"/>
    </row>
    <row r="61" spans="1:18" s="26" customFormat="1" ht="30" customHeight="1">
      <c r="A61" s="360"/>
      <c r="B61" s="45">
        <v>4</v>
      </c>
      <c r="C61" s="46" t="s">
        <v>41</v>
      </c>
      <c r="D61" s="21" t="s">
        <v>31</v>
      </c>
      <c r="E61" s="47" t="s">
        <v>32</v>
      </c>
      <c r="F61" s="185" t="s">
        <v>34</v>
      </c>
      <c r="G61" s="109" t="s">
        <v>33</v>
      </c>
      <c r="H61" s="25"/>
      <c r="I61" s="25"/>
      <c r="J61" s="25">
        <v>128610.73</v>
      </c>
      <c r="K61" s="103">
        <f t="shared" si="6"/>
        <v>128610.73</v>
      </c>
      <c r="L61" s="96"/>
      <c r="M61" s="25"/>
      <c r="N61" s="25">
        <v>128610.73</v>
      </c>
      <c r="O61" s="86">
        <f t="shared" si="5"/>
        <v>128610.73</v>
      </c>
      <c r="P61" s="244"/>
      <c r="Q61" s="48"/>
      <c r="R61" s="351"/>
    </row>
    <row r="62" spans="1:18" s="26" customFormat="1" ht="30" customHeight="1">
      <c r="A62" s="359"/>
      <c r="B62" s="49">
        <v>5</v>
      </c>
      <c r="C62" s="50" t="s">
        <v>41</v>
      </c>
      <c r="D62" s="51" t="s">
        <v>31</v>
      </c>
      <c r="E62" s="52" t="s">
        <v>32</v>
      </c>
      <c r="F62" s="186" t="s">
        <v>35</v>
      </c>
      <c r="G62" s="110" t="s">
        <v>33</v>
      </c>
      <c r="H62" s="53"/>
      <c r="I62" s="53">
        <v>436073.81</v>
      </c>
      <c r="J62" s="53"/>
      <c r="K62" s="111">
        <f t="shared" si="6"/>
        <v>436073.81</v>
      </c>
      <c r="L62" s="97"/>
      <c r="M62" s="53">
        <v>436073.81</v>
      </c>
      <c r="N62" s="53"/>
      <c r="O62" s="90">
        <f t="shared" si="5"/>
        <v>436073.81</v>
      </c>
      <c r="P62" s="245"/>
      <c r="Q62" s="48"/>
      <c r="R62" s="351"/>
    </row>
    <row r="63" spans="1:18" s="26" customFormat="1" ht="30" customHeight="1">
      <c r="A63" s="359"/>
      <c r="B63" s="49">
        <v>6</v>
      </c>
      <c r="C63" s="50" t="s">
        <v>41</v>
      </c>
      <c r="D63" s="51" t="s">
        <v>31</v>
      </c>
      <c r="E63" s="52" t="s">
        <v>32</v>
      </c>
      <c r="F63" s="186" t="s">
        <v>35</v>
      </c>
      <c r="G63" s="110" t="s">
        <v>33</v>
      </c>
      <c r="H63" s="53"/>
      <c r="I63" s="53"/>
      <c r="J63" s="53">
        <v>301477.53</v>
      </c>
      <c r="K63" s="111">
        <f t="shared" si="6"/>
        <v>301477.53</v>
      </c>
      <c r="L63" s="97"/>
      <c r="M63" s="53"/>
      <c r="N63" s="53">
        <v>301477.53</v>
      </c>
      <c r="O63" s="90">
        <f t="shared" si="5"/>
        <v>301477.53</v>
      </c>
      <c r="P63" s="245"/>
      <c r="Q63" s="48"/>
      <c r="R63" s="351"/>
    </row>
    <row r="64" spans="1:18" s="37" customFormat="1" ht="30" customHeight="1">
      <c r="A64" s="359"/>
      <c r="B64" s="22">
        <v>7</v>
      </c>
      <c r="C64" s="23" t="s">
        <v>45</v>
      </c>
      <c r="D64" s="54" t="s">
        <v>31</v>
      </c>
      <c r="E64" s="28" t="s">
        <v>43</v>
      </c>
      <c r="F64" s="187" t="s">
        <v>44</v>
      </c>
      <c r="G64" s="112" t="s">
        <v>33</v>
      </c>
      <c r="H64" s="25">
        <v>1835269.27</v>
      </c>
      <c r="I64" s="25">
        <v>120711.3</v>
      </c>
      <c r="J64" s="25">
        <v>118.04</v>
      </c>
      <c r="K64" s="103">
        <f t="shared" si="6"/>
        <v>1956098.61</v>
      </c>
      <c r="L64" s="96">
        <v>1835269.27</v>
      </c>
      <c r="M64" s="25">
        <v>120711.3</v>
      </c>
      <c r="N64" s="25">
        <v>118.04</v>
      </c>
      <c r="O64" s="86">
        <f t="shared" si="5"/>
        <v>1956098.61</v>
      </c>
      <c r="P64" s="244"/>
      <c r="Q64" s="15"/>
      <c r="R64" s="35"/>
    </row>
    <row r="65" spans="1:18" s="37" customFormat="1" ht="30" customHeight="1">
      <c r="A65" s="359"/>
      <c r="B65" s="22">
        <v>8</v>
      </c>
      <c r="C65" s="23" t="s">
        <v>60</v>
      </c>
      <c r="D65" s="54" t="s">
        <v>31</v>
      </c>
      <c r="E65" s="28" t="s">
        <v>56</v>
      </c>
      <c r="F65" s="187" t="s">
        <v>57</v>
      </c>
      <c r="G65" s="112" t="s">
        <v>33</v>
      </c>
      <c r="H65" s="25"/>
      <c r="I65" s="25">
        <v>1452651.16</v>
      </c>
      <c r="J65" s="25">
        <v>5974</v>
      </c>
      <c r="K65" s="103">
        <f t="shared" si="6"/>
        <v>1458625.16</v>
      </c>
      <c r="L65" s="96"/>
      <c r="M65" s="25">
        <v>1452651.16</v>
      </c>
      <c r="N65" s="25">
        <v>5974</v>
      </c>
      <c r="O65" s="86">
        <f t="shared" si="5"/>
        <v>1458625.16</v>
      </c>
      <c r="P65" s="244"/>
      <c r="Q65" s="15"/>
      <c r="R65" s="35"/>
    </row>
    <row r="66" spans="1:18" s="37" customFormat="1" ht="30" customHeight="1">
      <c r="A66" s="359"/>
      <c r="B66" s="22">
        <v>9</v>
      </c>
      <c r="C66" s="23" t="s">
        <v>60</v>
      </c>
      <c r="D66" s="54" t="s">
        <v>31</v>
      </c>
      <c r="E66" s="28" t="s">
        <v>56</v>
      </c>
      <c r="F66" s="187" t="s">
        <v>58</v>
      </c>
      <c r="G66" s="112" t="s">
        <v>33</v>
      </c>
      <c r="H66" s="25"/>
      <c r="I66" s="25">
        <v>4589690.68</v>
      </c>
      <c r="J66" s="25">
        <v>5974</v>
      </c>
      <c r="K66" s="103">
        <f t="shared" si="6"/>
        <v>4595664.68</v>
      </c>
      <c r="L66" s="96"/>
      <c r="M66" s="25">
        <v>4589690.68</v>
      </c>
      <c r="N66" s="25">
        <v>5974</v>
      </c>
      <c r="O66" s="86">
        <f t="shared" si="5"/>
        <v>4595664.68</v>
      </c>
      <c r="P66" s="244"/>
      <c r="Q66" s="15"/>
      <c r="R66" s="35"/>
    </row>
    <row r="67" spans="1:18" s="37" customFormat="1" ht="30" customHeight="1">
      <c r="A67" s="360"/>
      <c r="B67" s="55">
        <v>10</v>
      </c>
      <c r="C67" s="56" t="s">
        <v>60</v>
      </c>
      <c r="D67" s="51" t="s">
        <v>31</v>
      </c>
      <c r="E67" s="32" t="s">
        <v>56</v>
      </c>
      <c r="F67" s="188" t="s">
        <v>59</v>
      </c>
      <c r="G67" s="113" t="s">
        <v>33</v>
      </c>
      <c r="H67" s="53">
        <v>18975000</v>
      </c>
      <c r="I67" s="53">
        <v>3156412.16</v>
      </c>
      <c r="J67" s="53">
        <v>69989.74</v>
      </c>
      <c r="K67" s="111">
        <f t="shared" si="6"/>
        <v>22201401.9</v>
      </c>
      <c r="L67" s="97">
        <v>18975000</v>
      </c>
      <c r="M67" s="53">
        <v>3156412.16</v>
      </c>
      <c r="N67" s="53">
        <v>69989.74</v>
      </c>
      <c r="O67" s="90">
        <f t="shared" si="5"/>
        <v>22201401.9</v>
      </c>
      <c r="P67" s="245"/>
      <c r="Q67" s="15"/>
      <c r="R67" s="35"/>
    </row>
    <row r="68" spans="1:18" s="37" customFormat="1" ht="30" customHeight="1">
      <c r="A68" s="360"/>
      <c r="B68" s="22">
        <v>11</v>
      </c>
      <c r="C68" s="23" t="s">
        <v>63</v>
      </c>
      <c r="D68" s="54" t="s">
        <v>31</v>
      </c>
      <c r="E68" s="28" t="s">
        <v>43</v>
      </c>
      <c r="F68" s="187" t="s">
        <v>44</v>
      </c>
      <c r="G68" s="112" t="s">
        <v>33</v>
      </c>
      <c r="H68" s="25"/>
      <c r="I68" s="25"/>
      <c r="J68" s="25">
        <v>3864.44</v>
      </c>
      <c r="K68" s="103">
        <f t="shared" si="6"/>
        <v>3864.44</v>
      </c>
      <c r="L68" s="96"/>
      <c r="M68" s="25"/>
      <c r="N68" s="25">
        <v>3864.44</v>
      </c>
      <c r="O68" s="86">
        <f t="shared" si="5"/>
        <v>3864.44</v>
      </c>
      <c r="P68" s="244"/>
      <c r="Q68" s="15"/>
      <c r="R68" s="35"/>
    </row>
    <row r="69" spans="1:18" s="37" customFormat="1" ht="30" customHeight="1">
      <c r="A69" s="361"/>
      <c r="B69" s="22">
        <v>12</v>
      </c>
      <c r="C69" s="23" t="s">
        <v>75</v>
      </c>
      <c r="D69" s="54" t="s">
        <v>31</v>
      </c>
      <c r="E69" s="28" t="s">
        <v>69</v>
      </c>
      <c r="F69" s="187" t="s">
        <v>70</v>
      </c>
      <c r="G69" s="112" t="s">
        <v>33</v>
      </c>
      <c r="H69" s="25"/>
      <c r="I69" s="25">
        <v>1836805.56</v>
      </c>
      <c r="J69" s="25"/>
      <c r="K69" s="103">
        <f t="shared" si="6"/>
        <v>1836805.56</v>
      </c>
      <c r="L69" s="96"/>
      <c r="M69" s="25">
        <v>1836805.56</v>
      </c>
      <c r="N69" s="25"/>
      <c r="O69" s="86">
        <f t="shared" si="5"/>
        <v>1836805.56</v>
      </c>
      <c r="P69" s="244"/>
      <c r="Q69" s="15"/>
      <c r="R69" s="35"/>
    </row>
    <row r="70" spans="1:18" s="37" customFormat="1" ht="30" customHeight="1">
      <c r="A70" s="360"/>
      <c r="B70" s="22">
        <v>13</v>
      </c>
      <c r="C70" s="23" t="s">
        <v>75</v>
      </c>
      <c r="D70" s="54" t="s">
        <v>31</v>
      </c>
      <c r="E70" s="28" t="s">
        <v>69</v>
      </c>
      <c r="F70" s="187" t="s">
        <v>71</v>
      </c>
      <c r="G70" s="112" t="s">
        <v>33</v>
      </c>
      <c r="H70" s="25"/>
      <c r="I70" s="25">
        <v>2872629.01</v>
      </c>
      <c r="J70" s="25"/>
      <c r="K70" s="103">
        <f t="shared" si="6"/>
        <v>2872629.01</v>
      </c>
      <c r="L70" s="96"/>
      <c r="M70" s="25">
        <v>2872629.01</v>
      </c>
      <c r="N70" s="25"/>
      <c r="O70" s="86">
        <f t="shared" si="5"/>
        <v>2872629.01</v>
      </c>
      <c r="P70" s="244"/>
      <c r="Q70" s="15"/>
      <c r="R70" s="35"/>
    </row>
    <row r="71" spans="1:18" s="37" customFormat="1" ht="30" customHeight="1">
      <c r="A71" s="360"/>
      <c r="B71" s="22">
        <v>14</v>
      </c>
      <c r="C71" s="23" t="s">
        <v>75</v>
      </c>
      <c r="D71" s="54" t="s">
        <v>31</v>
      </c>
      <c r="E71" s="28" t="s">
        <v>69</v>
      </c>
      <c r="F71" s="187" t="s">
        <v>72</v>
      </c>
      <c r="G71" s="112" t="s">
        <v>33</v>
      </c>
      <c r="H71" s="25"/>
      <c r="I71" s="25">
        <v>1713042.21</v>
      </c>
      <c r="J71" s="25"/>
      <c r="K71" s="103">
        <f t="shared" si="6"/>
        <v>1713042.21</v>
      </c>
      <c r="L71" s="96"/>
      <c r="M71" s="25">
        <v>1713042.21</v>
      </c>
      <c r="N71" s="25"/>
      <c r="O71" s="86">
        <f t="shared" si="5"/>
        <v>1713042.21</v>
      </c>
      <c r="P71" s="244"/>
      <c r="Q71" s="15"/>
      <c r="R71" s="35"/>
    </row>
    <row r="72" spans="1:18" s="37" customFormat="1" ht="30" customHeight="1">
      <c r="A72" s="360"/>
      <c r="B72" s="22">
        <v>15</v>
      </c>
      <c r="C72" s="23" t="s">
        <v>75</v>
      </c>
      <c r="D72" s="54" t="s">
        <v>31</v>
      </c>
      <c r="E72" s="28" t="s">
        <v>69</v>
      </c>
      <c r="F72" s="187" t="s">
        <v>73</v>
      </c>
      <c r="G72" s="112" t="s">
        <v>33</v>
      </c>
      <c r="H72" s="25"/>
      <c r="I72" s="25">
        <v>1713042.21</v>
      </c>
      <c r="J72" s="25"/>
      <c r="K72" s="103">
        <f t="shared" si="6"/>
        <v>1713042.21</v>
      </c>
      <c r="L72" s="96"/>
      <c r="M72" s="25">
        <v>1713042.21</v>
      </c>
      <c r="N72" s="25"/>
      <c r="O72" s="86">
        <f t="shared" si="5"/>
        <v>1713042.21</v>
      </c>
      <c r="P72" s="244"/>
      <c r="Q72" s="15"/>
      <c r="R72" s="35"/>
    </row>
    <row r="73" spans="1:18" s="37" customFormat="1" ht="30" customHeight="1">
      <c r="A73" s="360"/>
      <c r="B73" s="55">
        <v>16</v>
      </c>
      <c r="C73" s="56" t="s">
        <v>75</v>
      </c>
      <c r="D73" s="51" t="s">
        <v>31</v>
      </c>
      <c r="E73" s="32" t="s">
        <v>69</v>
      </c>
      <c r="F73" s="188" t="s">
        <v>74</v>
      </c>
      <c r="G73" s="113" t="s">
        <v>33</v>
      </c>
      <c r="H73" s="53">
        <v>22303113.95</v>
      </c>
      <c r="I73" s="53">
        <v>4333922.84</v>
      </c>
      <c r="J73" s="53"/>
      <c r="K73" s="111">
        <f t="shared" si="6"/>
        <v>26637036.79</v>
      </c>
      <c r="L73" s="97">
        <v>22303113.95</v>
      </c>
      <c r="M73" s="53">
        <v>4333922.84</v>
      </c>
      <c r="N73" s="53"/>
      <c r="O73" s="90">
        <f t="shared" si="5"/>
        <v>26637036.79</v>
      </c>
      <c r="P73" s="245"/>
      <c r="Q73" s="15"/>
      <c r="R73" s="35"/>
    </row>
    <row r="74" spans="1:18" s="37" customFormat="1" ht="30" customHeight="1">
      <c r="A74" s="365">
        <v>443</v>
      </c>
      <c r="B74" s="22">
        <v>17</v>
      </c>
      <c r="C74" s="23" t="s">
        <v>88</v>
      </c>
      <c r="D74" s="54" t="s">
        <v>31</v>
      </c>
      <c r="E74" s="28" t="s">
        <v>78</v>
      </c>
      <c r="F74" s="187" t="s">
        <v>79</v>
      </c>
      <c r="G74" s="112" t="s">
        <v>33</v>
      </c>
      <c r="H74" s="25"/>
      <c r="I74" s="25">
        <v>415501.97</v>
      </c>
      <c r="J74" s="25">
        <v>345331.89</v>
      </c>
      <c r="K74" s="103">
        <f t="shared" si="6"/>
        <v>760833.86</v>
      </c>
      <c r="L74" s="96"/>
      <c r="M74" s="25">
        <v>415501.97</v>
      </c>
      <c r="N74" s="25">
        <v>345331.89</v>
      </c>
      <c r="O74" s="86">
        <f t="shared" si="5"/>
        <v>760833.86</v>
      </c>
      <c r="P74" s="244"/>
      <c r="Q74" s="15"/>
      <c r="R74" s="35"/>
    </row>
    <row r="75" spans="1:18" s="37" customFormat="1" ht="30" customHeight="1">
      <c r="A75" s="365"/>
      <c r="B75" s="22">
        <v>18</v>
      </c>
      <c r="C75" s="23" t="s">
        <v>88</v>
      </c>
      <c r="D75" s="54" t="s">
        <v>31</v>
      </c>
      <c r="E75" s="28" t="s">
        <v>78</v>
      </c>
      <c r="F75" s="187" t="s">
        <v>80</v>
      </c>
      <c r="G75" s="112" t="s">
        <v>33</v>
      </c>
      <c r="H75" s="25">
        <v>6875000</v>
      </c>
      <c r="I75" s="25">
        <v>2236625.86</v>
      </c>
      <c r="J75" s="25">
        <v>39554.79</v>
      </c>
      <c r="K75" s="103">
        <f t="shared" si="6"/>
        <v>9151180.649999999</v>
      </c>
      <c r="L75" s="96">
        <v>6875000</v>
      </c>
      <c r="M75" s="25">
        <v>2236625.86</v>
      </c>
      <c r="N75" s="25">
        <v>39554.79</v>
      </c>
      <c r="O75" s="86">
        <f t="shared" si="5"/>
        <v>9151180.649999999</v>
      </c>
      <c r="P75" s="244"/>
      <c r="Q75" s="15"/>
      <c r="R75" s="35"/>
    </row>
    <row r="76" spans="1:18" s="37" customFormat="1" ht="30" customHeight="1">
      <c r="A76" s="362"/>
      <c r="B76" s="22">
        <v>19</v>
      </c>
      <c r="C76" s="23" t="s">
        <v>88</v>
      </c>
      <c r="D76" s="54" t="s">
        <v>31</v>
      </c>
      <c r="E76" s="28" t="s">
        <v>78</v>
      </c>
      <c r="F76" s="187" t="s">
        <v>81</v>
      </c>
      <c r="G76" s="112" t="s">
        <v>33</v>
      </c>
      <c r="H76" s="25"/>
      <c r="I76" s="25">
        <v>377729.14</v>
      </c>
      <c r="J76" s="25">
        <v>313938.09</v>
      </c>
      <c r="K76" s="103">
        <f t="shared" si="6"/>
        <v>691667.23</v>
      </c>
      <c r="L76" s="96"/>
      <c r="M76" s="25">
        <v>377729.14</v>
      </c>
      <c r="N76" s="25">
        <v>313938.09</v>
      </c>
      <c r="O76" s="86">
        <f t="shared" si="5"/>
        <v>691667.23</v>
      </c>
      <c r="P76" s="244"/>
      <c r="Q76" s="15"/>
      <c r="R76" s="35"/>
    </row>
    <row r="77" spans="1:18" s="37" customFormat="1" ht="30" customHeight="1">
      <c r="A77" s="360"/>
      <c r="B77" s="22">
        <v>20</v>
      </c>
      <c r="C77" s="23" t="s">
        <v>88</v>
      </c>
      <c r="D77" s="54" t="s">
        <v>31</v>
      </c>
      <c r="E77" s="28" t="s">
        <v>78</v>
      </c>
      <c r="F77" s="187" t="s">
        <v>82</v>
      </c>
      <c r="G77" s="112" t="s">
        <v>33</v>
      </c>
      <c r="H77" s="25"/>
      <c r="I77" s="25">
        <v>339989.17</v>
      </c>
      <c r="J77" s="25">
        <v>282571.71</v>
      </c>
      <c r="K77" s="103">
        <f t="shared" si="6"/>
        <v>622560.88</v>
      </c>
      <c r="L77" s="96"/>
      <c r="M77" s="25">
        <v>339989.17</v>
      </c>
      <c r="N77" s="25">
        <v>282571.71</v>
      </c>
      <c r="O77" s="86">
        <f t="shared" si="5"/>
        <v>622560.88</v>
      </c>
      <c r="P77" s="244"/>
      <c r="Q77" s="15"/>
      <c r="R77" s="35"/>
    </row>
    <row r="78" spans="1:18" s="37" customFormat="1" ht="30" customHeight="1">
      <c r="A78" s="360"/>
      <c r="B78" s="22">
        <v>21</v>
      </c>
      <c r="C78" s="23" t="s">
        <v>88</v>
      </c>
      <c r="D78" s="54" t="s">
        <v>31</v>
      </c>
      <c r="E78" s="28" t="s">
        <v>78</v>
      </c>
      <c r="F78" s="187" t="s">
        <v>83</v>
      </c>
      <c r="G78" s="112" t="s">
        <v>33</v>
      </c>
      <c r="H78" s="25"/>
      <c r="I78" s="25">
        <v>224939.69</v>
      </c>
      <c r="J78" s="25">
        <v>186951.77</v>
      </c>
      <c r="K78" s="103">
        <f t="shared" si="6"/>
        <v>411891.45999999996</v>
      </c>
      <c r="L78" s="96"/>
      <c r="M78" s="25">
        <v>224939.69</v>
      </c>
      <c r="N78" s="25">
        <v>186951.77</v>
      </c>
      <c r="O78" s="86">
        <f t="shared" si="5"/>
        <v>411891.45999999996</v>
      </c>
      <c r="P78" s="244"/>
      <c r="Q78" s="15"/>
      <c r="R78" s="35"/>
    </row>
    <row r="79" spans="1:18" s="37" customFormat="1" ht="30" customHeight="1">
      <c r="A79" s="360"/>
      <c r="B79" s="22">
        <v>22</v>
      </c>
      <c r="C79" s="23" t="s">
        <v>88</v>
      </c>
      <c r="D79" s="54" t="s">
        <v>31</v>
      </c>
      <c r="E79" s="28" t="s">
        <v>78</v>
      </c>
      <c r="F79" s="187" t="s">
        <v>84</v>
      </c>
      <c r="G79" s="112" t="s">
        <v>33</v>
      </c>
      <c r="H79" s="25"/>
      <c r="I79" s="25">
        <v>149959.82</v>
      </c>
      <c r="J79" s="25">
        <v>124634.46</v>
      </c>
      <c r="K79" s="103">
        <f t="shared" si="6"/>
        <v>274594.28</v>
      </c>
      <c r="L79" s="96"/>
      <c r="M79" s="25">
        <v>149959.82</v>
      </c>
      <c r="N79" s="25">
        <v>124634.46</v>
      </c>
      <c r="O79" s="86">
        <f t="shared" si="5"/>
        <v>274594.28</v>
      </c>
      <c r="P79" s="244"/>
      <c r="Q79" s="15"/>
      <c r="R79" s="35"/>
    </row>
    <row r="80" spans="1:18" s="37" customFormat="1" ht="30" customHeight="1">
      <c r="A80" s="360"/>
      <c r="B80" s="22">
        <v>23</v>
      </c>
      <c r="C80" s="23" t="s">
        <v>88</v>
      </c>
      <c r="D80" s="54" t="s">
        <v>31</v>
      </c>
      <c r="E80" s="28" t="s">
        <v>78</v>
      </c>
      <c r="F80" s="187" t="s">
        <v>85</v>
      </c>
      <c r="G80" s="112" t="s">
        <v>33</v>
      </c>
      <c r="H80" s="25"/>
      <c r="I80" s="25">
        <v>224939.69</v>
      </c>
      <c r="J80" s="25">
        <v>186951.77</v>
      </c>
      <c r="K80" s="103">
        <f t="shared" si="6"/>
        <v>411891.45999999996</v>
      </c>
      <c r="L80" s="96"/>
      <c r="M80" s="25">
        <v>224939.69</v>
      </c>
      <c r="N80" s="25">
        <v>186951.77</v>
      </c>
      <c r="O80" s="86">
        <f t="shared" si="5"/>
        <v>411891.45999999996</v>
      </c>
      <c r="P80" s="244"/>
      <c r="Q80" s="15"/>
      <c r="R80" s="35"/>
    </row>
    <row r="81" spans="1:18" s="37" customFormat="1" ht="30" customHeight="1">
      <c r="A81" s="361"/>
      <c r="B81" s="22">
        <v>24</v>
      </c>
      <c r="C81" s="23" t="s">
        <v>88</v>
      </c>
      <c r="D81" s="54" t="s">
        <v>31</v>
      </c>
      <c r="E81" s="28" t="s">
        <v>78</v>
      </c>
      <c r="F81" s="187" t="s">
        <v>86</v>
      </c>
      <c r="G81" s="112" t="s">
        <v>33</v>
      </c>
      <c r="H81" s="25"/>
      <c r="I81" s="25">
        <v>112469.84</v>
      </c>
      <c r="J81" s="25">
        <v>93475.85</v>
      </c>
      <c r="K81" s="103">
        <f t="shared" si="6"/>
        <v>205945.69</v>
      </c>
      <c r="L81" s="96"/>
      <c r="M81" s="25">
        <v>112469.84</v>
      </c>
      <c r="N81" s="25">
        <v>93475.85</v>
      </c>
      <c r="O81" s="86">
        <f t="shared" si="5"/>
        <v>205945.69</v>
      </c>
      <c r="P81" s="244"/>
      <c r="Q81" s="15"/>
      <c r="R81" s="35"/>
    </row>
    <row r="82" spans="1:18" s="37" customFormat="1" ht="30" customHeight="1">
      <c r="A82" s="360"/>
      <c r="B82" s="22">
        <v>25</v>
      </c>
      <c r="C82" s="23" t="s">
        <v>88</v>
      </c>
      <c r="D82" s="54" t="s">
        <v>31</v>
      </c>
      <c r="E82" s="28" t="s">
        <v>78</v>
      </c>
      <c r="F82" s="187" t="s">
        <v>87</v>
      </c>
      <c r="G82" s="112" t="s">
        <v>33</v>
      </c>
      <c r="H82" s="25"/>
      <c r="I82" s="25">
        <v>558355.36</v>
      </c>
      <c r="J82" s="25">
        <v>438278.94</v>
      </c>
      <c r="K82" s="103">
        <f t="shared" si="6"/>
        <v>996634.3</v>
      </c>
      <c r="L82" s="96"/>
      <c r="M82" s="25">
        <v>558355.36</v>
      </c>
      <c r="N82" s="25">
        <v>438278.94</v>
      </c>
      <c r="O82" s="86">
        <f t="shared" si="5"/>
        <v>996634.3</v>
      </c>
      <c r="P82" s="244"/>
      <c r="Q82" s="15"/>
      <c r="R82" s="35"/>
    </row>
    <row r="83" spans="1:18" s="26" customFormat="1" ht="30" customHeight="1">
      <c r="A83" s="360"/>
      <c r="B83" s="45">
        <v>26</v>
      </c>
      <c r="C83" s="46" t="s">
        <v>119</v>
      </c>
      <c r="D83" s="54" t="s">
        <v>31</v>
      </c>
      <c r="E83" s="47" t="s">
        <v>103</v>
      </c>
      <c r="F83" s="185" t="s">
        <v>112</v>
      </c>
      <c r="G83" s="109" t="s">
        <v>33</v>
      </c>
      <c r="H83" s="25"/>
      <c r="I83" s="25">
        <v>1744464.88</v>
      </c>
      <c r="J83" s="25">
        <v>180730.08</v>
      </c>
      <c r="K83" s="103">
        <f t="shared" si="6"/>
        <v>1925194.96</v>
      </c>
      <c r="L83" s="96"/>
      <c r="M83" s="25">
        <v>1744464.88</v>
      </c>
      <c r="N83" s="25">
        <v>180730.08</v>
      </c>
      <c r="O83" s="86">
        <f t="shared" si="5"/>
        <v>1925194.96</v>
      </c>
      <c r="P83" s="244"/>
      <c r="Q83" s="48"/>
      <c r="R83" s="351"/>
    </row>
    <row r="84" spans="1:18" s="26" customFormat="1" ht="30" customHeight="1">
      <c r="A84" s="360"/>
      <c r="B84" s="45">
        <v>27</v>
      </c>
      <c r="C84" s="46" t="s">
        <v>119</v>
      </c>
      <c r="D84" s="54" t="s">
        <v>31</v>
      </c>
      <c r="E84" s="47" t="s">
        <v>103</v>
      </c>
      <c r="F84" s="185" t="s">
        <v>113</v>
      </c>
      <c r="G84" s="109" t="s">
        <v>33</v>
      </c>
      <c r="H84" s="25"/>
      <c r="I84" s="25">
        <v>2061376.02</v>
      </c>
      <c r="J84" s="25">
        <v>213562.71</v>
      </c>
      <c r="K84" s="103">
        <f t="shared" si="6"/>
        <v>2274938.73</v>
      </c>
      <c r="L84" s="96"/>
      <c r="M84" s="25">
        <v>2061376.02</v>
      </c>
      <c r="N84" s="25">
        <v>213562.71</v>
      </c>
      <c r="O84" s="86">
        <f t="shared" si="5"/>
        <v>2274938.73</v>
      </c>
      <c r="P84" s="244"/>
      <c r="Q84" s="48"/>
      <c r="R84" s="351"/>
    </row>
    <row r="85" spans="1:18" s="26" customFormat="1" ht="30" customHeight="1">
      <c r="A85" s="360"/>
      <c r="B85" s="45">
        <v>28</v>
      </c>
      <c r="C85" s="46" t="s">
        <v>119</v>
      </c>
      <c r="D85" s="54" t="s">
        <v>31</v>
      </c>
      <c r="E85" s="47" t="s">
        <v>103</v>
      </c>
      <c r="F85" s="185" t="s">
        <v>114</v>
      </c>
      <c r="G85" s="109" t="s">
        <v>33</v>
      </c>
      <c r="H85" s="25"/>
      <c r="I85" s="25">
        <v>968817.35</v>
      </c>
      <c r="J85" s="25">
        <v>101302.86</v>
      </c>
      <c r="K85" s="103">
        <f t="shared" si="6"/>
        <v>1070120.21</v>
      </c>
      <c r="L85" s="96"/>
      <c r="M85" s="25">
        <v>968817.35</v>
      </c>
      <c r="N85" s="25">
        <v>101302.86</v>
      </c>
      <c r="O85" s="86">
        <f t="shared" si="5"/>
        <v>1070120.21</v>
      </c>
      <c r="P85" s="244"/>
      <c r="Q85" s="48"/>
      <c r="R85" s="351"/>
    </row>
    <row r="86" spans="1:18" s="26" customFormat="1" ht="30" customHeight="1">
      <c r="A86" s="360"/>
      <c r="B86" s="45">
        <v>29</v>
      </c>
      <c r="C86" s="46" t="s">
        <v>119</v>
      </c>
      <c r="D86" s="54" t="s">
        <v>31</v>
      </c>
      <c r="E86" s="47" t="s">
        <v>103</v>
      </c>
      <c r="F86" s="185" t="s">
        <v>115</v>
      </c>
      <c r="G86" s="109" t="s">
        <v>33</v>
      </c>
      <c r="H86" s="25"/>
      <c r="I86" s="25">
        <v>2051955.1</v>
      </c>
      <c r="J86" s="25">
        <v>214559.46</v>
      </c>
      <c r="K86" s="103">
        <f t="shared" si="6"/>
        <v>2266514.56</v>
      </c>
      <c r="L86" s="96"/>
      <c r="M86" s="25">
        <v>2051955.1</v>
      </c>
      <c r="N86" s="25">
        <v>214559.46</v>
      </c>
      <c r="O86" s="86">
        <f t="shared" si="5"/>
        <v>2266514.56</v>
      </c>
      <c r="P86" s="244"/>
      <c r="Q86" s="48"/>
      <c r="R86" s="351"/>
    </row>
    <row r="87" spans="1:18" s="26" customFormat="1" ht="30" customHeight="1">
      <c r="A87" s="360"/>
      <c r="B87" s="45">
        <v>30</v>
      </c>
      <c r="C87" s="46" t="s">
        <v>119</v>
      </c>
      <c r="D87" s="54" t="s">
        <v>31</v>
      </c>
      <c r="E87" s="47" t="s">
        <v>103</v>
      </c>
      <c r="F87" s="185" t="s">
        <v>116</v>
      </c>
      <c r="G87" s="109" t="s">
        <v>33</v>
      </c>
      <c r="H87" s="25"/>
      <c r="I87" s="25">
        <v>1550107.78</v>
      </c>
      <c r="J87" s="25">
        <v>162084.58</v>
      </c>
      <c r="K87" s="103">
        <f t="shared" si="6"/>
        <v>1712192.36</v>
      </c>
      <c r="L87" s="96"/>
      <c r="M87" s="25">
        <v>1550107.78</v>
      </c>
      <c r="N87" s="25">
        <v>162084.58</v>
      </c>
      <c r="O87" s="86">
        <f t="shared" si="5"/>
        <v>1712192.36</v>
      </c>
      <c r="P87" s="244"/>
      <c r="Q87" s="48"/>
      <c r="R87" s="351"/>
    </row>
    <row r="88" spans="1:18" s="26" customFormat="1" ht="30" customHeight="1">
      <c r="A88" s="361"/>
      <c r="B88" s="45">
        <v>31</v>
      </c>
      <c r="C88" s="46" t="s">
        <v>119</v>
      </c>
      <c r="D88" s="54" t="s">
        <v>31</v>
      </c>
      <c r="E88" s="47" t="s">
        <v>103</v>
      </c>
      <c r="F88" s="185" t="s">
        <v>117</v>
      </c>
      <c r="G88" s="109" t="s">
        <v>33</v>
      </c>
      <c r="H88" s="25"/>
      <c r="I88" s="25">
        <v>6064796.54</v>
      </c>
      <c r="J88" s="25">
        <v>634155.9</v>
      </c>
      <c r="K88" s="103">
        <f t="shared" si="6"/>
        <v>6698952.44</v>
      </c>
      <c r="L88" s="96"/>
      <c r="M88" s="25">
        <v>6064796.54</v>
      </c>
      <c r="N88" s="25">
        <v>634155.9</v>
      </c>
      <c r="O88" s="86">
        <f t="shared" si="5"/>
        <v>6698952.44</v>
      </c>
      <c r="P88" s="244"/>
      <c r="Q88" s="48"/>
      <c r="R88" s="351"/>
    </row>
    <row r="89" spans="1:19" s="26" customFormat="1" ht="30" customHeight="1">
      <c r="A89" s="360"/>
      <c r="B89" s="49">
        <v>32</v>
      </c>
      <c r="C89" s="50" t="s">
        <v>119</v>
      </c>
      <c r="D89" s="51" t="s">
        <v>31</v>
      </c>
      <c r="E89" s="52" t="s">
        <v>103</v>
      </c>
      <c r="F89" s="186" t="s">
        <v>118</v>
      </c>
      <c r="G89" s="110" t="s">
        <v>33</v>
      </c>
      <c r="H89" s="53"/>
      <c r="I89" s="53">
        <v>855574.57</v>
      </c>
      <c r="J89" s="53">
        <v>104758.92</v>
      </c>
      <c r="K89" s="111">
        <f t="shared" si="6"/>
        <v>960333.49</v>
      </c>
      <c r="L89" s="97"/>
      <c r="M89" s="53">
        <v>855574.57</v>
      </c>
      <c r="N89" s="53">
        <v>104758.92</v>
      </c>
      <c r="O89" s="90">
        <f t="shared" si="5"/>
        <v>960333.49</v>
      </c>
      <c r="P89" s="245"/>
      <c r="Q89" s="48"/>
      <c r="R89" s="351"/>
      <c r="S89" s="57"/>
    </row>
    <row r="90" spans="1:18" s="26" customFormat="1" ht="30" customHeight="1">
      <c r="A90" s="360"/>
      <c r="B90" s="45">
        <v>33</v>
      </c>
      <c r="C90" s="46" t="s">
        <v>153</v>
      </c>
      <c r="D90" s="54" t="s">
        <v>31</v>
      </c>
      <c r="E90" s="47" t="s">
        <v>47</v>
      </c>
      <c r="F90" s="185" t="s">
        <v>154</v>
      </c>
      <c r="G90" s="109" t="s">
        <v>33</v>
      </c>
      <c r="H90" s="25"/>
      <c r="I90" s="25">
        <v>307416.67</v>
      </c>
      <c r="J90" s="25">
        <v>245000</v>
      </c>
      <c r="K90" s="103">
        <f aca="true" t="shared" si="7" ref="K90:K107">SUM(H90:J90)</f>
        <v>552416.6699999999</v>
      </c>
      <c r="L90" s="96"/>
      <c r="M90" s="25">
        <v>307416.67</v>
      </c>
      <c r="N90" s="25">
        <v>245000</v>
      </c>
      <c r="O90" s="86">
        <f aca="true" t="shared" si="8" ref="O90:O107">SUM(L90:N90)</f>
        <v>552416.6699999999</v>
      </c>
      <c r="P90" s="244"/>
      <c r="Q90" s="48"/>
      <c r="R90" s="351"/>
    </row>
    <row r="91" spans="1:18" s="26" customFormat="1" ht="30" customHeight="1">
      <c r="A91" s="359"/>
      <c r="B91" s="45">
        <v>34</v>
      </c>
      <c r="C91" s="46" t="s">
        <v>153</v>
      </c>
      <c r="D91" s="54" t="s">
        <v>31</v>
      </c>
      <c r="E91" s="47" t="s">
        <v>47</v>
      </c>
      <c r="F91" s="185" t="s">
        <v>155</v>
      </c>
      <c r="G91" s="109" t="s">
        <v>33</v>
      </c>
      <c r="H91" s="25"/>
      <c r="I91" s="25">
        <v>2875310.59</v>
      </c>
      <c r="J91" s="25">
        <v>1236589.2</v>
      </c>
      <c r="K91" s="103">
        <f t="shared" si="7"/>
        <v>4111899.79</v>
      </c>
      <c r="L91" s="96"/>
      <c r="M91" s="25">
        <v>2875310.59</v>
      </c>
      <c r="N91" s="25">
        <v>1236589.2</v>
      </c>
      <c r="O91" s="86">
        <f t="shared" si="8"/>
        <v>4111899.79</v>
      </c>
      <c r="P91" s="244"/>
      <c r="Q91" s="48"/>
      <c r="R91" s="351"/>
    </row>
    <row r="92" spans="1:18" s="26" customFormat="1" ht="30" customHeight="1">
      <c r="A92" s="359"/>
      <c r="B92" s="45">
        <v>35</v>
      </c>
      <c r="C92" s="46" t="s">
        <v>153</v>
      </c>
      <c r="D92" s="54" t="s">
        <v>31</v>
      </c>
      <c r="E92" s="47" t="s">
        <v>47</v>
      </c>
      <c r="F92" s="185" t="s">
        <v>156</v>
      </c>
      <c r="G92" s="109" t="s">
        <v>33</v>
      </c>
      <c r="H92" s="25"/>
      <c r="I92" s="25">
        <v>484059.04</v>
      </c>
      <c r="J92" s="25">
        <v>208180</v>
      </c>
      <c r="K92" s="103">
        <f t="shared" si="7"/>
        <v>692239.04</v>
      </c>
      <c r="L92" s="96"/>
      <c r="M92" s="25">
        <v>484059.04</v>
      </c>
      <c r="N92" s="25">
        <v>208180</v>
      </c>
      <c r="O92" s="86">
        <f t="shared" si="8"/>
        <v>692239.04</v>
      </c>
      <c r="P92" s="244"/>
      <c r="Q92" s="48"/>
      <c r="R92" s="351"/>
    </row>
    <row r="93" spans="1:18" s="26" customFormat="1" ht="30" customHeight="1">
      <c r="A93" s="359"/>
      <c r="B93" s="45">
        <v>36</v>
      </c>
      <c r="C93" s="46" t="s">
        <v>153</v>
      </c>
      <c r="D93" s="54" t="s">
        <v>31</v>
      </c>
      <c r="E93" s="47" t="s">
        <v>47</v>
      </c>
      <c r="F93" s="185" t="s">
        <v>157</v>
      </c>
      <c r="G93" s="109" t="s">
        <v>33</v>
      </c>
      <c r="H93" s="25"/>
      <c r="I93" s="25">
        <v>1955598.44</v>
      </c>
      <c r="J93" s="25">
        <v>841047.2</v>
      </c>
      <c r="K93" s="103">
        <f t="shared" si="7"/>
        <v>2796645.6399999997</v>
      </c>
      <c r="L93" s="96"/>
      <c r="M93" s="25">
        <v>1955598.44</v>
      </c>
      <c r="N93" s="25">
        <v>841047.2</v>
      </c>
      <c r="O93" s="86">
        <f t="shared" si="8"/>
        <v>2796645.6399999997</v>
      </c>
      <c r="P93" s="244"/>
      <c r="Q93" s="48"/>
      <c r="R93" s="351"/>
    </row>
    <row r="94" spans="1:18" s="26" customFormat="1" ht="30" customHeight="1">
      <c r="A94" s="359"/>
      <c r="B94" s="45">
        <v>37</v>
      </c>
      <c r="C94" s="46" t="s">
        <v>161</v>
      </c>
      <c r="D94" s="54" t="s">
        <v>31</v>
      </c>
      <c r="E94" s="47" t="s">
        <v>32</v>
      </c>
      <c r="F94" s="185" t="s">
        <v>38</v>
      </c>
      <c r="G94" s="109" t="s">
        <v>33</v>
      </c>
      <c r="H94" s="25"/>
      <c r="I94" s="25">
        <v>334963.3</v>
      </c>
      <c r="J94" s="25">
        <v>54799.71</v>
      </c>
      <c r="K94" s="103">
        <f t="shared" si="7"/>
        <v>389763.01</v>
      </c>
      <c r="L94" s="96"/>
      <c r="M94" s="25">
        <v>334963.3</v>
      </c>
      <c r="N94" s="25">
        <v>54799.71</v>
      </c>
      <c r="O94" s="86">
        <f t="shared" si="8"/>
        <v>389763.01</v>
      </c>
      <c r="P94" s="244"/>
      <c r="Q94" s="48"/>
      <c r="R94" s="351"/>
    </row>
    <row r="95" spans="1:18" s="26" customFormat="1" ht="30" customHeight="1">
      <c r="A95" s="359"/>
      <c r="B95" s="45">
        <v>38</v>
      </c>
      <c r="C95" s="46" t="s">
        <v>161</v>
      </c>
      <c r="D95" s="54" t="s">
        <v>31</v>
      </c>
      <c r="E95" s="47" t="s">
        <v>32</v>
      </c>
      <c r="F95" s="185" t="s">
        <v>34</v>
      </c>
      <c r="G95" s="109" t="s">
        <v>33</v>
      </c>
      <c r="H95" s="25"/>
      <c r="I95" s="25">
        <v>138303.22</v>
      </c>
      <c r="J95" s="25">
        <v>22626.23</v>
      </c>
      <c r="K95" s="103">
        <f t="shared" si="7"/>
        <v>160929.45</v>
      </c>
      <c r="L95" s="96"/>
      <c r="M95" s="25">
        <v>138303.22</v>
      </c>
      <c r="N95" s="25">
        <v>22626.23</v>
      </c>
      <c r="O95" s="86">
        <f t="shared" si="8"/>
        <v>160929.45</v>
      </c>
      <c r="P95" s="244"/>
      <c r="Q95" s="48"/>
      <c r="R95" s="351"/>
    </row>
    <row r="96" spans="1:18" s="26" customFormat="1" ht="30" customHeight="1">
      <c r="A96" s="360"/>
      <c r="B96" s="49">
        <v>39</v>
      </c>
      <c r="C96" s="50" t="s">
        <v>161</v>
      </c>
      <c r="D96" s="51" t="s">
        <v>31</v>
      </c>
      <c r="E96" s="52" t="s">
        <v>32</v>
      </c>
      <c r="F96" s="186" t="s">
        <v>35</v>
      </c>
      <c r="G96" s="110" t="s">
        <v>33</v>
      </c>
      <c r="H96" s="53"/>
      <c r="I96" s="53">
        <v>324197.75</v>
      </c>
      <c r="J96" s="53">
        <v>53038.54</v>
      </c>
      <c r="K96" s="111">
        <f t="shared" si="7"/>
        <v>377236.29</v>
      </c>
      <c r="L96" s="97"/>
      <c r="M96" s="53">
        <v>324197.75</v>
      </c>
      <c r="N96" s="53">
        <v>53038.54</v>
      </c>
      <c r="O96" s="90">
        <f t="shared" si="8"/>
        <v>377236.29</v>
      </c>
      <c r="P96" s="245"/>
      <c r="Q96" s="48"/>
      <c r="R96" s="351"/>
    </row>
    <row r="97" spans="1:18" s="37" customFormat="1" ht="30" customHeight="1">
      <c r="A97" s="360"/>
      <c r="B97" s="22">
        <v>40</v>
      </c>
      <c r="C97" s="23" t="s">
        <v>164</v>
      </c>
      <c r="D97" s="54" t="s">
        <v>31</v>
      </c>
      <c r="E97" s="28" t="s">
        <v>78</v>
      </c>
      <c r="F97" s="187" t="s">
        <v>79</v>
      </c>
      <c r="G97" s="112" t="s">
        <v>33</v>
      </c>
      <c r="H97" s="25"/>
      <c r="I97" s="25">
        <v>415933</v>
      </c>
      <c r="J97" s="25">
        <v>2983.85</v>
      </c>
      <c r="K97" s="103">
        <f t="shared" si="7"/>
        <v>418916.85</v>
      </c>
      <c r="L97" s="96"/>
      <c r="M97" s="25">
        <v>415933</v>
      </c>
      <c r="N97" s="25">
        <v>2983.85</v>
      </c>
      <c r="O97" s="86">
        <f t="shared" si="8"/>
        <v>418916.85</v>
      </c>
      <c r="P97" s="244"/>
      <c r="Q97" s="15"/>
      <c r="R97" s="35"/>
    </row>
    <row r="98" spans="1:18" s="37" customFormat="1" ht="30" customHeight="1">
      <c r="A98" s="361"/>
      <c r="B98" s="22">
        <v>41</v>
      </c>
      <c r="C98" s="23" t="s">
        <v>164</v>
      </c>
      <c r="D98" s="54" t="s">
        <v>31</v>
      </c>
      <c r="E98" s="28" t="s">
        <v>78</v>
      </c>
      <c r="F98" s="187" t="s">
        <v>81</v>
      </c>
      <c r="G98" s="112" t="s">
        <v>33</v>
      </c>
      <c r="H98" s="25"/>
      <c r="I98" s="25">
        <v>378120.84</v>
      </c>
      <c r="J98" s="25">
        <v>2712.61</v>
      </c>
      <c r="K98" s="103">
        <f t="shared" si="7"/>
        <v>380833.45</v>
      </c>
      <c r="L98" s="96"/>
      <c r="M98" s="25">
        <v>378120.84</v>
      </c>
      <c r="N98" s="25">
        <v>2712.61</v>
      </c>
      <c r="O98" s="86">
        <f t="shared" si="8"/>
        <v>380833.45</v>
      </c>
      <c r="P98" s="244"/>
      <c r="Q98" s="15"/>
      <c r="R98" s="35"/>
    </row>
    <row r="99" spans="1:18" s="37" customFormat="1" ht="30" customHeight="1">
      <c r="A99" s="360"/>
      <c r="B99" s="22">
        <v>42</v>
      </c>
      <c r="C99" s="23" t="s">
        <v>164</v>
      </c>
      <c r="D99" s="54" t="s">
        <v>31</v>
      </c>
      <c r="E99" s="28" t="s">
        <v>78</v>
      </c>
      <c r="F99" s="187" t="s">
        <v>82</v>
      </c>
      <c r="G99" s="112" t="s">
        <v>33</v>
      </c>
      <c r="H99" s="25"/>
      <c r="I99" s="25">
        <v>340341.89</v>
      </c>
      <c r="J99" s="25">
        <v>2441.6</v>
      </c>
      <c r="K99" s="103">
        <f t="shared" si="7"/>
        <v>342783.49</v>
      </c>
      <c r="L99" s="96"/>
      <c r="M99" s="25">
        <v>340341.89</v>
      </c>
      <c r="N99" s="25">
        <v>2441.6</v>
      </c>
      <c r="O99" s="86">
        <f t="shared" si="8"/>
        <v>342783.49</v>
      </c>
      <c r="P99" s="244"/>
      <c r="Q99" s="15"/>
      <c r="R99" s="35"/>
    </row>
    <row r="100" spans="1:18" s="37" customFormat="1" ht="30" customHeight="1">
      <c r="A100" s="360"/>
      <c r="B100" s="22">
        <v>43</v>
      </c>
      <c r="C100" s="23" t="s">
        <v>164</v>
      </c>
      <c r="D100" s="54" t="s">
        <v>31</v>
      </c>
      <c r="E100" s="28" t="s">
        <v>78</v>
      </c>
      <c r="F100" s="187" t="s">
        <v>83</v>
      </c>
      <c r="G100" s="112" t="s">
        <v>33</v>
      </c>
      <c r="H100" s="25"/>
      <c r="I100" s="25">
        <v>225172.96</v>
      </c>
      <c r="J100" s="25">
        <v>1615.37</v>
      </c>
      <c r="K100" s="103">
        <f t="shared" si="7"/>
        <v>226788.33</v>
      </c>
      <c r="L100" s="96"/>
      <c r="M100" s="25">
        <v>225172.96</v>
      </c>
      <c r="N100" s="25">
        <v>1615.37</v>
      </c>
      <c r="O100" s="86">
        <f t="shared" si="8"/>
        <v>226788.33</v>
      </c>
      <c r="P100" s="244"/>
      <c r="Q100" s="15"/>
      <c r="R100" s="35"/>
    </row>
    <row r="101" spans="1:18" s="37" customFormat="1" ht="30" customHeight="1">
      <c r="A101" s="360"/>
      <c r="B101" s="22">
        <v>44</v>
      </c>
      <c r="C101" s="23" t="s">
        <v>164</v>
      </c>
      <c r="D101" s="54" t="s">
        <v>31</v>
      </c>
      <c r="E101" s="28" t="s">
        <v>78</v>
      </c>
      <c r="F101" s="187" t="s">
        <v>84</v>
      </c>
      <c r="G101" s="112" t="s">
        <v>33</v>
      </c>
      <c r="H101" s="25"/>
      <c r="I101" s="25">
        <v>150115.31</v>
      </c>
      <c r="J101" s="25">
        <v>1076.92</v>
      </c>
      <c r="K101" s="103">
        <f t="shared" si="7"/>
        <v>151192.23</v>
      </c>
      <c r="L101" s="96"/>
      <c r="M101" s="25">
        <v>150115.31</v>
      </c>
      <c r="N101" s="25">
        <v>1076.92</v>
      </c>
      <c r="O101" s="86">
        <f t="shared" si="8"/>
        <v>151192.23</v>
      </c>
      <c r="P101" s="244"/>
      <c r="Q101" s="15"/>
      <c r="R101" s="35"/>
    </row>
    <row r="102" spans="1:18" s="37" customFormat="1" ht="30" customHeight="1">
      <c r="A102" s="360"/>
      <c r="B102" s="22">
        <v>45</v>
      </c>
      <c r="C102" s="23" t="s">
        <v>164</v>
      </c>
      <c r="D102" s="54" t="s">
        <v>31</v>
      </c>
      <c r="E102" s="28" t="s">
        <v>78</v>
      </c>
      <c r="F102" s="187" t="s">
        <v>85</v>
      </c>
      <c r="G102" s="112" t="s">
        <v>33</v>
      </c>
      <c r="H102" s="25"/>
      <c r="I102" s="25">
        <v>225172.96</v>
      </c>
      <c r="J102" s="25">
        <v>1615.37</v>
      </c>
      <c r="K102" s="103">
        <f t="shared" si="7"/>
        <v>226788.33</v>
      </c>
      <c r="L102" s="96"/>
      <c r="M102" s="25">
        <v>225172.96</v>
      </c>
      <c r="N102" s="25">
        <v>1615.37</v>
      </c>
      <c r="O102" s="86">
        <f t="shared" si="8"/>
        <v>226788.33</v>
      </c>
      <c r="P102" s="244"/>
      <c r="Q102" s="15"/>
      <c r="R102" s="35"/>
    </row>
    <row r="103" spans="1:18" s="37" customFormat="1" ht="30" customHeight="1">
      <c r="A103" s="365">
        <v>444</v>
      </c>
      <c r="B103" s="22">
        <v>46</v>
      </c>
      <c r="C103" s="23" t="s">
        <v>164</v>
      </c>
      <c r="D103" s="54" t="s">
        <v>31</v>
      </c>
      <c r="E103" s="28" t="s">
        <v>78</v>
      </c>
      <c r="F103" s="187" t="s">
        <v>86</v>
      </c>
      <c r="G103" s="112" t="s">
        <v>33</v>
      </c>
      <c r="H103" s="25"/>
      <c r="I103" s="25">
        <v>112586.52</v>
      </c>
      <c r="J103" s="25">
        <v>807.72</v>
      </c>
      <c r="K103" s="103">
        <f t="shared" si="7"/>
        <v>113394.24</v>
      </c>
      <c r="L103" s="96"/>
      <c r="M103" s="25">
        <v>112586.52</v>
      </c>
      <c r="N103" s="25">
        <v>807.72</v>
      </c>
      <c r="O103" s="86">
        <f t="shared" si="8"/>
        <v>113394.24</v>
      </c>
      <c r="P103" s="244"/>
      <c r="Q103" s="15"/>
      <c r="R103" s="35"/>
    </row>
    <row r="104" spans="1:18" s="37" customFormat="1" ht="30" customHeight="1">
      <c r="A104" s="365"/>
      <c r="B104" s="22">
        <v>47</v>
      </c>
      <c r="C104" s="23" t="s">
        <v>164</v>
      </c>
      <c r="D104" s="54" t="s">
        <v>31</v>
      </c>
      <c r="E104" s="28" t="s">
        <v>78</v>
      </c>
      <c r="F104" s="187" t="s">
        <v>87</v>
      </c>
      <c r="G104" s="112" t="s">
        <v>33</v>
      </c>
      <c r="H104" s="25"/>
      <c r="I104" s="25">
        <v>556879.01</v>
      </c>
      <c r="J104" s="25">
        <v>3773.06</v>
      </c>
      <c r="K104" s="103">
        <f t="shared" si="7"/>
        <v>560652.0700000001</v>
      </c>
      <c r="L104" s="96"/>
      <c r="M104" s="25">
        <v>556879.01</v>
      </c>
      <c r="N104" s="25">
        <v>3773.06</v>
      </c>
      <c r="O104" s="86">
        <f t="shared" si="8"/>
        <v>560652.0700000001</v>
      </c>
      <c r="P104" s="244"/>
      <c r="Q104" s="15"/>
      <c r="R104" s="35"/>
    </row>
    <row r="105" spans="1:18" s="37" customFormat="1" ht="30" customHeight="1">
      <c r="A105" s="362"/>
      <c r="B105" s="55">
        <v>48</v>
      </c>
      <c r="C105" s="56" t="s">
        <v>173</v>
      </c>
      <c r="D105" s="51" t="s">
        <v>31</v>
      </c>
      <c r="E105" s="32" t="s">
        <v>69</v>
      </c>
      <c r="F105" s="188" t="s">
        <v>74</v>
      </c>
      <c r="G105" s="113" t="s">
        <v>33</v>
      </c>
      <c r="H105" s="53"/>
      <c r="I105" s="53"/>
      <c r="J105" s="53">
        <v>38053.63</v>
      </c>
      <c r="K105" s="111">
        <f t="shared" si="7"/>
        <v>38053.63</v>
      </c>
      <c r="L105" s="97"/>
      <c r="M105" s="53"/>
      <c r="N105" s="53">
        <v>38053.63</v>
      </c>
      <c r="O105" s="90">
        <f t="shared" si="8"/>
        <v>38053.63</v>
      </c>
      <c r="P105" s="245"/>
      <c r="Q105" s="15"/>
      <c r="R105" s="35"/>
    </row>
    <row r="106" spans="1:18" s="37" customFormat="1" ht="30" customHeight="1">
      <c r="A106" s="360"/>
      <c r="B106" s="22">
        <v>49</v>
      </c>
      <c r="C106" s="23" t="s">
        <v>181</v>
      </c>
      <c r="D106" s="54" t="s">
        <v>31</v>
      </c>
      <c r="E106" s="28" t="s">
        <v>56</v>
      </c>
      <c r="F106" s="187" t="s">
        <v>57</v>
      </c>
      <c r="G106" s="112" t="s">
        <v>33</v>
      </c>
      <c r="H106" s="25"/>
      <c r="I106" s="25">
        <v>434789.22</v>
      </c>
      <c r="J106" s="25"/>
      <c r="K106" s="103">
        <f t="shared" si="7"/>
        <v>434789.22</v>
      </c>
      <c r="L106" s="96"/>
      <c r="M106" s="25">
        <v>434789.22</v>
      </c>
      <c r="N106" s="25"/>
      <c r="O106" s="86">
        <f t="shared" si="8"/>
        <v>434789.22</v>
      </c>
      <c r="P106" s="244"/>
      <c r="Q106" s="15"/>
      <c r="R106" s="35"/>
    </row>
    <row r="107" spans="1:18" s="37" customFormat="1" ht="30" customHeight="1">
      <c r="A107" s="360"/>
      <c r="B107" s="55">
        <v>50</v>
      </c>
      <c r="C107" s="56" t="s">
        <v>181</v>
      </c>
      <c r="D107" s="51" t="s">
        <v>31</v>
      </c>
      <c r="E107" s="32" t="s">
        <v>56</v>
      </c>
      <c r="F107" s="188" t="s">
        <v>59</v>
      </c>
      <c r="G107" s="113" t="s">
        <v>33</v>
      </c>
      <c r="H107" s="53"/>
      <c r="I107" s="53"/>
      <c r="J107" s="53">
        <v>15625</v>
      </c>
      <c r="K107" s="111">
        <f t="shared" si="7"/>
        <v>15625</v>
      </c>
      <c r="L107" s="97"/>
      <c r="M107" s="53"/>
      <c r="N107" s="53">
        <v>15625</v>
      </c>
      <c r="O107" s="90">
        <f t="shared" si="8"/>
        <v>15625</v>
      </c>
      <c r="P107" s="245"/>
      <c r="Q107" s="15"/>
      <c r="R107" s="35"/>
    </row>
    <row r="108" spans="1:18" s="26" customFormat="1" ht="30" customHeight="1">
      <c r="A108" s="360"/>
      <c r="B108" s="45">
        <v>51</v>
      </c>
      <c r="C108" s="46" t="s">
        <v>181</v>
      </c>
      <c r="D108" s="54" t="s">
        <v>31</v>
      </c>
      <c r="E108" s="47" t="s">
        <v>47</v>
      </c>
      <c r="F108" s="185" t="s">
        <v>154</v>
      </c>
      <c r="G108" s="109" t="s">
        <v>33</v>
      </c>
      <c r="H108" s="25"/>
      <c r="I108" s="25">
        <v>310430.56</v>
      </c>
      <c r="J108" s="25"/>
      <c r="K108" s="103">
        <f aca="true" t="shared" si="9" ref="K108:K125">SUM(H108:J108)</f>
        <v>310430.56</v>
      </c>
      <c r="L108" s="96"/>
      <c r="M108" s="25">
        <v>310430.56</v>
      </c>
      <c r="N108" s="25"/>
      <c r="O108" s="86">
        <f aca="true" t="shared" si="10" ref="O108:O125">SUM(L108:N108)</f>
        <v>310430.56</v>
      </c>
      <c r="P108" s="244"/>
      <c r="Q108" s="48"/>
      <c r="R108" s="351"/>
    </row>
    <row r="109" spans="1:18" s="26" customFormat="1" ht="30" customHeight="1">
      <c r="A109" s="360"/>
      <c r="B109" s="45">
        <v>52</v>
      </c>
      <c r="C109" s="46" t="s">
        <v>181</v>
      </c>
      <c r="D109" s="54" t="s">
        <v>31</v>
      </c>
      <c r="E109" s="47" t="s">
        <v>47</v>
      </c>
      <c r="F109" s="185" t="s">
        <v>155</v>
      </c>
      <c r="G109" s="109" t="s">
        <v>33</v>
      </c>
      <c r="H109" s="25"/>
      <c r="I109" s="25"/>
      <c r="J109" s="25">
        <v>35761.61</v>
      </c>
      <c r="K109" s="103">
        <f t="shared" si="9"/>
        <v>35761.61</v>
      </c>
      <c r="L109" s="96"/>
      <c r="M109" s="25"/>
      <c r="N109" s="25">
        <v>35761.61</v>
      </c>
      <c r="O109" s="86">
        <f t="shared" si="10"/>
        <v>35761.61</v>
      </c>
      <c r="P109" s="244"/>
      <c r="Q109" s="48"/>
      <c r="R109" s="351"/>
    </row>
    <row r="110" spans="1:18" s="26" customFormat="1" ht="30" customHeight="1">
      <c r="A110" s="361"/>
      <c r="B110" s="45">
        <v>53</v>
      </c>
      <c r="C110" s="46" t="s">
        <v>181</v>
      </c>
      <c r="D110" s="54" t="s">
        <v>31</v>
      </c>
      <c r="E110" s="47" t="s">
        <v>47</v>
      </c>
      <c r="F110" s="185" t="s">
        <v>156</v>
      </c>
      <c r="G110" s="109" t="s">
        <v>33</v>
      </c>
      <c r="H110" s="25"/>
      <c r="I110" s="25"/>
      <c r="J110" s="25">
        <v>6020.47</v>
      </c>
      <c r="K110" s="103">
        <f t="shared" si="9"/>
        <v>6020.47</v>
      </c>
      <c r="L110" s="96"/>
      <c r="M110" s="25"/>
      <c r="N110" s="25">
        <v>6020.47</v>
      </c>
      <c r="O110" s="86">
        <f t="shared" si="10"/>
        <v>6020.47</v>
      </c>
      <c r="P110" s="244"/>
      <c r="Q110" s="48"/>
      <c r="R110" s="351"/>
    </row>
    <row r="111" spans="1:18" s="26" customFormat="1" ht="30" customHeight="1">
      <c r="A111" s="360"/>
      <c r="B111" s="45">
        <v>54</v>
      </c>
      <c r="C111" s="46" t="s">
        <v>181</v>
      </c>
      <c r="D111" s="54" t="s">
        <v>31</v>
      </c>
      <c r="E111" s="47" t="s">
        <v>47</v>
      </c>
      <c r="F111" s="185" t="s">
        <v>157</v>
      </c>
      <c r="G111" s="109" t="s">
        <v>33</v>
      </c>
      <c r="H111" s="25"/>
      <c r="I111" s="25"/>
      <c r="J111" s="25">
        <v>24322.72</v>
      </c>
      <c r="K111" s="103">
        <f t="shared" si="9"/>
        <v>24322.72</v>
      </c>
      <c r="L111" s="96"/>
      <c r="M111" s="25"/>
      <c r="N111" s="25">
        <v>24322.72</v>
      </c>
      <c r="O111" s="86">
        <f t="shared" si="10"/>
        <v>24322.72</v>
      </c>
      <c r="P111" s="244"/>
      <c r="Q111" s="48"/>
      <c r="R111" s="351"/>
    </row>
    <row r="112" spans="1:18" s="37" customFormat="1" ht="30" customHeight="1">
      <c r="A112" s="360"/>
      <c r="B112" s="22">
        <v>55</v>
      </c>
      <c r="C112" s="23" t="s">
        <v>189</v>
      </c>
      <c r="D112" s="54" t="s">
        <v>31</v>
      </c>
      <c r="E112" s="28" t="s">
        <v>56</v>
      </c>
      <c r="F112" s="187" t="s">
        <v>57</v>
      </c>
      <c r="G112" s="112" t="s">
        <v>33</v>
      </c>
      <c r="H112" s="25"/>
      <c r="I112" s="25">
        <v>436249.39</v>
      </c>
      <c r="J112" s="25"/>
      <c r="K112" s="103">
        <f t="shared" si="9"/>
        <v>436249.39</v>
      </c>
      <c r="L112" s="96"/>
      <c r="M112" s="25">
        <v>436249.39</v>
      </c>
      <c r="N112" s="25"/>
      <c r="O112" s="86">
        <f t="shared" si="10"/>
        <v>436249.39</v>
      </c>
      <c r="P112" s="244"/>
      <c r="Q112" s="15"/>
      <c r="R112" s="35"/>
    </row>
    <row r="113" spans="1:18" s="26" customFormat="1" ht="30" customHeight="1">
      <c r="A113" s="360"/>
      <c r="B113" s="45">
        <v>56</v>
      </c>
      <c r="C113" s="46" t="s">
        <v>190</v>
      </c>
      <c r="D113" s="54" t="s">
        <v>31</v>
      </c>
      <c r="E113" s="47" t="s">
        <v>32</v>
      </c>
      <c r="F113" s="185" t="s">
        <v>38</v>
      </c>
      <c r="G113" s="109" t="s">
        <v>33</v>
      </c>
      <c r="H113" s="25"/>
      <c r="I113" s="25">
        <v>386556.58</v>
      </c>
      <c r="J113" s="25"/>
      <c r="K113" s="103">
        <f t="shared" si="9"/>
        <v>386556.58</v>
      </c>
      <c r="L113" s="96"/>
      <c r="M113" s="25">
        <v>386556.58</v>
      </c>
      <c r="N113" s="25"/>
      <c r="O113" s="86">
        <f t="shared" si="10"/>
        <v>386556.58</v>
      </c>
      <c r="P113" s="244"/>
      <c r="Q113" s="48"/>
      <c r="R113" s="351"/>
    </row>
    <row r="114" spans="1:18" s="26" customFormat="1" ht="30" customHeight="1">
      <c r="A114" s="360"/>
      <c r="B114" s="45">
        <v>57</v>
      </c>
      <c r="C114" s="46" t="s">
        <v>190</v>
      </c>
      <c r="D114" s="54" t="s">
        <v>31</v>
      </c>
      <c r="E114" s="47" t="s">
        <v>32</v>
      </c>
      <c r="F114" s="185" t="s">
        <v>34</v>
      </c>
      <c r="G114" s="109" t="s">
        <v>33</v>
      </c>
      <c r="H114" s="25"/>
      <c r="I114" s="25">
        <v>159605.58</v>
      </c>
      <c r="J114" s="25"/>
      <c r="K114" s="103">
        <f t="shared" si="9"/>
        <v>159605.58</v>
      </c>
      <c r="L114" s="96"/>
      <c r="M114" s="25">
        <v>159605.58</v>
      </c>
      <c r="N114" s="25"/>
      <c r="O114" s="86">
        <f t="shared" si="10"/>
        <v>159605.58</v>
      </c>
      <c r="P114" s="244"/>
      <c r="Q114" s="48"/>
      <c r="R114" s="351"/>
    </row>
    <row r="115" spans="1:18" s="26" customFormat="1" ht="30" customHeight="1">
      <c r="A115" s="360"/>
      <c r="B115" s="49">
        <v>58</v>
      </c>
      <c r="C115" s="50" t="s">
        <v>190</v>
      </c>
      <c r="D115" s="51" t="s">
        <v>31</v>
      </c>
      <c r="E115" s="52" t="s">
        <v>32</v>
      </c>
      <c r="F115" s="186" t="s">
        <v>35</v>
      </c>
      <c r="G115" s="110" t="s">
        <v>33</v>
      </c>
      <c r="H115" s="53"/>
      <c r="I115" s="53">
        <v>374132.93</v>
      </c>
      <c r="J115" s="53"/>
      <c r="K115" s="111">
        <f t="shared" si="9"/>
        <v>374132.93</v>
      </c>
      <c r="L115" s="97"/>
      <c r="M115" s="53">
        <v>374132.93</v>
      </c>
      <c r="N115" s="53"/>
      <c r="O115" s="90">
        <f t="shared" si="10"/>
        <v>374132.93</v>
      </c>
      <c r="P115" s="245"/>
      <c r="Q115" s="48"/>
      <c r="R115" s="351"/>
    </row>
    <row r="116" spans="1:18" s="37" customFormat="1" ht="30" customHeight="1">
      <c r="A116" s="360"/>
      <c r="B116" s="22">
        <v>59</v>
      </c>
      <c r="C116" s="23" t="s">
        <v>201</v>
      </c>
      <c r="D116" s="54" t="s">
        <v>31</v>
      </c>
      <c r="E116" s="28" t="s">
        <v>78</v>
      </c>
      <c r="F116" s="187" t="s">
        <v>79</v>
      </c>
      <c r="G116" s="112" t="s">
        <v>33</v>
      </c>
      <c r="H116" s="25"/>
      <c r="I116" s="25">
        <v>387314.84</v>
      </c>
      <c r="J116" s="25"/>
      <c r="K116" s="103">
        <f t="shared" si="9"/>
        <v>387314.84</v>
      </c>
      <c r="L116" s="96"/>
      <c r="M116" s="25">
        <v>387314.84</v>
      </c>
      <c r="N116" s="25"/>
      <c r="O116" s="86">
        <f t="shared" si="10"/>
        <v>387314.84</v>
      </c>
      <c r="P116" s="244"/>
      <c r="Q116" s="15"/>
      <c r="R116" s="35"/>
    </row>
    <row r="117" spans="1:18" s="37" customFormat="1" ht="30" customHeight="1">
      <c r="A117" s="361"/>
      <c r="B117" s="22">
        <v>60</v>
      </c>
      <c r="C117" s="23" t="s">
        <v>201</v>
      </c>
      <c r="D117" s="54" t="s">
        <v>31</v>
      </c>
      <c r="E117" s="28" t="s">
        <v>78</v>
      </c>
      <c r="F117" s="187" t="s">
        <v>81</v>
      </c>
      <c r="G117" s="112" t="s">
        <v>33</v>
      </c>
      <c r="H117" s="25"/>
      <c r="I117" s="25">
        <v>352104.38</v>
      </c>
      <c r="J117" s="25"/>
      <c r="K117" s="103">
        <f t="shared" si="9"/>
        <v>352104.38</v>
      </c>
      <c r="L117" s="96"/>
      <c r="M117" s="25">
        <v>352104.38</v>
      </c>
      <c r="N117" s="25"/>
      <c r="O117" s="86">
        <f t="shared" si="10"/>
        <v>352104.38</v>
      </c>
      <c r="P117" s="244"/>
      <c r="Q117" s="15"/>
      <c r="R117" s="35"/>
    </row>
    <row r="118" spans="1:18" s="37" customFormat="1" ht="30" customHeight="1">
      <c r="A118" s="360"/>
      <c r="B118" s="22">
        <v>61</v>
      </c>
      <c r="C118" s="23" t="s">
        <v>201</v>
      </c>
      <c r="D118" s="54" t="s">
        <v>31</v>
      </c>
      <c r="E118" s="28" t="s">
        <v>78</v>
      </c>
      <c r="F118" s="187" t="s">
        <v>82</v>
      </c>
      <c r="G118" s="112" t="s">
        <v>33</v>
      </c>
      <c r="H118" s="25"/>
      <c r="I118" s="25">
        <v>316924.72</v>
      </c>
      <c r="J118" s="25"/>
      <c r="K118" s="103">
        <f t="shared" si="9"/>
        <v>316924.72</v>
      </c>
      <c r="L118" s="96"/>
      <c r="M118" s="25">
        <v>316924.72</v>
      </c>
      <c r="N118" s="25"/>
      <c r="O118" s="86">
        <f t="shared" si="10"/>
        <v>316924.72</v>
      </c>
      <c r="P118" s="244"/>
      <c r="Q118" s="15"/>
      <c r="R118" s="35"/>
    </row>
    <row r="119" spans="1:18" s="37" customFormat="1" ht="30" customHeight="1">
      <c r="A119" s="360"/>
      <c r="B119" s="22">
        <v>62</v>
      </c>
      <c r="C119" s="23" t="s">
        <v>201</v>
      </c>
      <c r="D119" s="54" t="s">
        <v>31</v>
      </c>
      <c r="E119" s="28" t="s">
        <v>78</v>
      </c>
      <c r="F119" s="187" t="s">
        <v>83</v>
      </c>
      <c r="G119" s="112" t="s">
        <v>33</v>
      </c>
      <c r="H119" s="25"/>
      <c r="I119" s="25">
        <v>209680.02</v>
      </c>
      <c r="J119" s="25"/>
      <c r="K119" s="103">
        <f t="shared" si="9"/>
        <v>209680.02</v>
      </c>
      <c r="L119" s="96"/>
      <c r="M119" s="25">
        <v>209680.02</v>
      </c>
      <c r="N119" s="25"/>
      <c r="O119" s="86">
        <f t="shared" si="10"/>
        <v>209680.02</v>
      </c>
      <c r="P119" s="244"/>
      <c r="Q119" s="15"/>
      <c r="R119" s="35"/>
    </row>
    <row r="120" spans="1:18" s="37" customFormat="1" ht="30" customHeight="1">
      <c r="A120" s="359"/>
      <c r="B120" s="22">
        <v>63</v>
      </c>
      <c r="C120" s="23" t="s">
        <v>201</v>
      </c>
      <c r="D120" s="54" t="s">
        <v>31</v>
      </c>
      <c r="E120" s="28" t="s">
        <v>78</v>
      </c>
      <c r="F120" s="187" t="s">
        <v>84</v>
      </c>
      <c r="G120" s="112" t="s">
        <v>33</v>
      </c>
      <c r="H120" s="25"/>
      <c r="I120" s="25">
        <v>139786.6</v>
      </c>
      <c r="J120" s="25"/>
      <c r="K120" s="103">
        <f t="shared" si="9"/>
        <v>139786.6</v>
      </c>
      <c r="L120" s="96"/>
      <c r="M120" s="25">
        <v>139786.6</v>
      </c>
      <c r="N120" s="25"/>
      <c r="O120" s="86">
        <f t="shared" si="10"/>
        <v>139786.6</v>
      </c>
      <c r="P120" s="244"/>
      <c r="Q120" s="15"/>
      <c r="R120" s="35"/>
    </row>
    <row r="121" spans="1:18" s="37" customFormat="1" ht="30" customHeight="1">
      <c r="A121" s="359"/>
      <c r="B121" s="22">
        <v>64</v>
      </c>
      <c r="C121" s="23" t="s">
        <v>201</v>
      </c>
      <c r="D121" s="54" t="s">
        <v>31</v>
      </c>
      <c r="E121" s="28" t="s">
        <v>78</v>
      </c>
      <c r="F121" s="187" t="s">
        <v>85</v>
      </c>
      <c r="G121" s="112" t="s">
        <v>33</v>
      </c>
      <c r="H121" s="25"/>
      <c r="I121" s="25">
        <v>209680.02</v>
      </c>
      <c r="J121" s="25"/>
      <c r="K121" s="103">
        <f t="shared" si="9"/>
        <v>209680.02</v>
      </c>
      <c r="L121" s="96"/>
      <c r="M121" s="25">
        <v>209680.02</v>
      </c>
      <c r="N121" s="25"/>
      <c r="O121" s="86">
        <f t="shared" si="10"/>
        <v>209680.02</v>
      </c>
      <c r="P121" s="244"/>
      <c r="Q121" s="15"/>
      <c r="R121" s="35"/>
    </row>
    <row r="122" spans="1:18" s="37" customFormat="1" ht="30" customHeight="1">
      <c r="A122" s="359"/>
      <c r="B122" s="22">
        <v>65</v>
      </c>
      <c r="C122" s="23" t="s">
        <v>201</v>
      </c>
      <c r="D122" s="54" t="s">
        <v>31</v>
      </c>
      <c r="E122" s="28" t="s">
        <v>78</v>
      </c>
      <c r="F122" s="187" t="s">
        <v>86</v>
      </c>
      <c r="G122" s="112" t="s">
        <v>33</v>
      </c>
      <c r="H122" s="25"/>
      <c r="I122" s="25">
        <v>104839.97</v>
      </c>
      <c r="J122" s="25"/>
      <c r="K122" s="103">
        <f t="shared" si="9"/>
        <v>104839.97</v>
      </c>
      <c r="L122" s="96"/>
      <c r="M122" s="25">
        <v>104839.97</v>
      </c>
      <c r="N122" s="25"/>
      <c r="O122" s="86">
        <f t="shared" si="10"/>
        <v>104839.97</v>
      </c>
      <c r="P122" s="244"/>
      <c r="Q122" s="15"/>
      <c r="R122" s="35"/>
    </row>
    <row r="123" spans="1:18" s="37" customFormat="1" ht="30" customHeight="1">
      <c r="A123" s="359"/>
      <c r="B123" s="22">
        <v>66</v>
      </c>
      <c r="C123" s="23" t="s">
        <v>201</v>
      </c>
      <c r="D123" s="54" t="s">
        <v>31</v>
      </c>
      <c r="E123" s="28" t="s">
        <v>78</v>
      </c>
      <c r="F123" s="187" t="s">
        <v>87</v>
      </c>
      <c r="G123" s="112" t="s">
        <v>33</v>
      </c>
      <c r="H123" s="25"/>
      <c r="I123" s="25">
        <v>520905.3</v>
      </c>
      <c r="J123" s="25"/>
      <c r="K123" s="103">
        <f t="shared" si="9"/>
        <v>520905.3</v>
      </c>
      <c r="L123" s="96"/>
      <c r="M123" s="25">
        <v>520905.3</v>
      </c>
      <c r="N123" s="25"/>
      <c r="O123" s="86">
        <f t="shared" si="10"/>
        <v>520905.3</v>
      </c>
      <c r="P123" s="244"/>
      <c r="Q123" s="15"/>
      <c r="R123" s="35"/>
    </row>
    <row r="124" spans="1:18" s="26" customFormat="1" ht="30" customHeight="1">
      <c r="A124" s="359"/>
      <c r="B124" s="45">
        <v>67</v>
      </c>
      <c r="C124" s="46" t="s">
        <v>202</v>
      </c>
      <c r="D124" s="54" t="s">
        <v>31</v>
      </c>
      <c r="E124" s="47" t="s">
        <v>108</v>
      </c>
      <c r="F124" s="189" t="s">
        <v>204</v>
      </c>
      <c r="G124" s="109" t="s">
        <v>160</v>
      </c>
      <c r="H124" s="59"/>
      <c r="I124" s="59">
        <v>772694.27</v>
      </c>
      <c r="J124" s="59"/>
      <c r="K124" s="114">
        <f t="shared" si="9"/>
        <v>772694.27</v>
      </c>
      <c r="L124" s="98"/>
      <c r="M124" s="59">
        <v>4349132.88</v>
      </c>
      <c r="N124" s="59"/>
      <c r="O124" s="91">
        <f t="shared" si="10"/>
        <v>4349132.88</v>
      </c>
      <c r="P124" s="253">
        <v>5.62853</v>
      </c>
      <c r="Q124" s="75"/>
      <c r="R124" s="352"/>
    </row>
    <row r="125" spans="1:18" s="26" customFormat="1" ht="30" customHeight="1">
      <c r="A125" s="360"/>
      <c r="B125" s="45">
        <v>68</v>
      </c>
      <c r="C125" s="46" t="s">
        <v>202</v>
      </c>
      <c r="D125" s="54" t="s">
        <v>31</v>
      </c>
      <c r="E125" s="52" t="s">
        <v>108</v>
      </c>
      <c r="F125" s="189" t="s">
        <v>204</v>
      </c>
      <c r="G125" s="109" t="s">
        <v>160</v>
      </c>
      <c r="H125" s="59"/>
      <c r="I125" s="59"/>
      <c r="J125" s="59">
        <v>445520.83</v>
      </c>
      <c r="K125" s="115">
        <f t="shared" si="9"/>
        <v>445520.83</v>
      </c>
      <c r="L125" s="98"/>
      <c r="M125" s="59"/>
      <c r="N125" s="59">
        <v>2507627.36</v>
      </c>
      <c r="O125" s="92">
        <f t="shared" si="10"/>
        <v>2507627.36</v>
      </c>
      <c r="P125" s="254">
        <v>5.62853</v>
      </c>
      <c r="Q125" s="75"/>
      <c r="R125" s="352"/>
    </row>
    <row r="126" spans="1:18" s="26" customFormat="1" ht="30" customHeight="1">
      <c r="A126" s="360"/>
      <c r="B126" s="45">
        <v>69</v>
      </c>
      <c r="C126" s="46" t="s">
        <v>205</v>
      </c>
      <c r="D126" s="54" t="s">
        <v>31</v>
      </c>
      <c r="E126" s="47" t="s">
        <v>47</v>
      </c>
      <c r="F126" s="185" t="s">
        <v>154</v>
      </c>
      <c r="G126" s="109" t="s">
        <v>33</v>
      </c>
      <c r="H126" s="25"/>
      <c r="I126" s="25">
        <v>284763.89</v>
      </c>
      <c r="J126" s="25"/>
      <c r="K126" s="103">
        <f>SUM(H126:J126)</f>
        <v>284763.89</v>
      </c>
      <c r="L126" s="96"/>
      <c r="M126" s="25">
        <v>284763.89</v>
      </c>
      <c r="N126" s="25"/>
      <c r="O126" s="86">
        <f>SUM(L126:N126)</f>
        <v>284763.89</v>
      </c>
      <c r="P126" s="244"/>
      <c r="Q126" s="48"/>
      <c r="R126" s="351"/>
    </row>
    <row r="127" spans="1:18" s="26" customFormat="1" ht="30" customHeight="1">
      <c r="A127" s="361"/>
      <c r="B127" s="45">
        <v>70</v>
      </c>
      <c r="C127" s="279" t="s">
        <v>207</v>
      </c>
      <c r="D127" s="54" t="s">
        <v>31</v>
      </c>
      <c r="E127" s="280" t="s">
        <v>32</v>
      </c>
      <c r="F127" s="285" t="s">
        <v>35</v>
      </c>
      <c r="G127" s="109" t="s">
        <v>33</v>
      </c>
      <c r="H127" s="25"/>
      <c r="I127" s="281">
        <v>396106.51</v>
      </c>
      <c r="J127" s="25"/>
      <c r="K127" s="103">
        <f>SUM(H127:J127)</f>
        <v>396106.51</v>
      </c>
      <c r="L127" s="282"/>
      <c r="M127" s="281">
        <v>396106.51</v>
      </c>
      <c r="N127" s="25"/>
      <c r="O127" s="283">
        <f>SUM(L127:N127)</f>
        <v>396106.51</v>
      </c>
      <c r="P127" s="244"/>
      <c r="Q127" s="48"/>
      <c r="R127" s="351"/>
    </row>
    <row r="128" spans="1:18" s="26" customFormat="1" ht="30" customHeight="1">
      <c r="A128" s="360"/>
      <c r="B128" s="45">
        <v>71</v>
      </c>
      <c r="C128" s="279" t="s">
        <v>207</v>
      </c>
      <c r="D128" s="54" t="s">
        <v>31</v>
      </c>
      <c r="E128" s="280" t="s">
        <v>32</v>
      </c>
      <c r="F128" s="285" t="s">
        <v>34</v>
      </c>
      <c r="G128" s="109" t="s">
        <v>33</v>
      </c>
      <c r="H128" s="25"/>
      <c r="I128" s="281">
        <v>168979.5</v>
      </c>
      <c r="J128" s="25"/>
      <c r="K128" s="103">
        <f>SUM(H128:J128)</f>
        <v>168979.5</v>
      </c>
      <c r="L128" s="282"/>
      <c r="M128" s="281">
        <v>168979.5</v>
      </c>
      <c r="N128" s="25"/>
      <c r="O128" s="283">
        <f>SUM(L128:N128)</f>
        <v>168979.5</v>
      </c>
      <c r="P128" s="244"/>
      <c r="Q128" s="48"/>
      <c r="R128" s="351"/>
    </row>
    <row r="129" spans="1:18" s="26" customFormat="1" ht="30" customHeight="1">
      <c r="A129" s="360"/>
      <c r="B129" s="45">
        <v>72</v>
      </c>
      <c r="C129" s="279" t="s">
        <v>207</v>
      </c>
      <c r="D129" s="54" t="s">
        <v>31</v>
      </c>
      <c r="E129" s="280" t="s">
        <v>32</v>
      </c>
      <c r="F129" s="285" t="s">
        <v>38</v>
      </c>
      <c r="G129" s="110" t="s">
        <v>33</v>
      </c>
      <c r="H129" s="53"/>
      <c r="I129" s="286">
        <v>409259.84</v>
      </c>
      <c r="J129" s="53"/>
      <c r="K129" s="111">
        <f>SUM(H129:J129)</f>
        <v>409259.84</v>
      </c>
      <c r="L129" s="287"/>
      <c r="M129" s="286">
        <v>409259.84</v>
      </c>
      <c r="N129" s="53"/>
      <c r="O129" s="288">
        <f>SUM(L129:N129)</f>
        <v>409259.84</v>
      </c>
      <c r="P129" s="245"/>
      <c r="Q129" s="48"/>
      <c r="R129" s="351"/>
    </row>
    <row r="130" spans="1:18" s="26" customFormat="1" ht="30" customHeight="1">
      <c r="A130" s="360"/>
      <c r="B130" s="49">
        <v>73</v>
      </c>
      <c r="C130" s="289" t="s">
        <v>208</v>
      </c>
      <c r="D130" s="51" t="s">
        <v>31</v>
      </c>
      <c r="E130" s="290" t="s">
        <v>43</v>
      </c>
      <c r="F130" s="291" t="s">
        <v>211</v>
      </c>
      <c r="G130" s="110" t="s">
        <v>33</v>
      </c>
      <c r="H130" s="53"/>
      <c r="I130" s="286">
        <v>326928.43</v>
      </c>
      <c r="J130" s="53"/>
      <c r="K130" s="111">
        <f>SUM(H130:J130)</f>
        <v>326928.43</v>
      </c>
      <c r="L130" s="287"/>
      <c r="M130" s="286">
        <v>326928.43</v>
      </c>
      <c r="N130" s="53"/>
      <c r="O130" s="288">
        <f>SUM(L130:N130)</f>
        <v>326928.43</v>
      </c>
      <c r="P130" s="245"/>
      <c r="Q130" s="48"/>
      <c r="R130" s="351"/>
    </row>
    <row r="131" spans="1:18" s="37" customFormat="1" ht="30" customHeight="1">
      <c r="A131" s="360"/>
      <c r="B131" s="22">
        <v>74</v>
      </c>
      <c r="C131" s="23" t="s">
        <v>214</v>
      </c>
      <c r="D131" s="54" t="s">
        <v>31</v>
      </c>
      <c r="E131" s="28" t="s">
        <v>78</v>
      </c>
      <c r="F131" s="187" t="s">
        <v>79</v>
      </c>
      <c r="G131" s="112" t="s">
        <v>33</v>
      </c>
      <c r="H131" s="25"/>
      <c r="I131" s="25">
        <v>409834.32</v>
      </c>
      <c r="J131" s="25"/>
      <c r="K131" s="103">
        <f aca="true" t="shared" si="11" ref="K131:K138">SUM(H131:J131)</f>
        <v>409834.32</v>
      </c>
      <c r="L131" s="96"/>
      <c r="M131" s="25">
        <v>409834.32</v>
      </c>
      <c r="N131" s="25"/>
      <c r="O131" s="86">
        <f aca="true" t="shared" si="12" ref="O131:O138">SUM(L131:N131)</f>
        <v>409834.32</v>
      </c>
      <c r="P131" s="244"/>
      <c r="Q131" s="15"/>
      <c r="R131" s="35"/>
    </row>
    <row r="132" spans="1:18" s="37" customFormat="1" ht="30" customHeight="1">
      <c r="A132" s="365">
        <v>445</v>
      </c>
      <c r="B132" s="22">
        <v>75</v>
      </c>
      <c r="C132" s="23" t="s">
        <v>214</v>
      </c>
      <c r="D132" s="54" t="s">
        <v>31</v>
      </c>
      <c r="E132" s="28" t="s">
        <v>78</v>
      </c>
      <c r="F132" s="187" t="s">
        <v>81</v>
      </c>
      <c r="G132" s="112" t="s">
        <v>33</v>
      </c>
      <c r="H132" s="25"/>
      <c r="I132" s="25">
        <v>372576.72</v>
      </c>
      <c r="J132" s="25"/>
      <c r="K132" s="103">
        <f t="shared" si="11"/>
        <v>372576.72</v>
      </c>
      <c r="L132" s="96"/>
      <c r="M132" s="25">
        <v>372576.72</v>
      </c>
      <c r="N132" s="25"/>
      <c r="O132" s="86">
        <f t="shared" si="12"/>
        <v>372576.72</v>
      </c>
      <c r="P132" s="244"/>
      <c r="Q132" s="15"/>
      <c r="R132" s="35"/>
    </row>
    <row r="133" spans="1:18" s="37" customFormat="1" ht="30" customHeight="1">
      <c r="A133" s="365"/>
      <c r="B133" s="22">
        <v>76</v>
      </c>
      <c r="C133" s="23" t="s">
        <v>214</v>
      </c>
      <c r="D133" s="54" t="s">
        <v>31</v>
      </c>
      <c r="E133" s="28" t="s">
        <v>78</v>
      </c>
      <c r="F133" s="187" t="s">
        <v>82</v>
      </c>
      <c r="G133" s="112" t="s">
        <v>33</v>
      </c>
      <c r="H133" s="25"/>
      <c r="I133" s="25">
        <v>335351.56</v>
      </c>
      <c r="J133" s="25"/>
      <c r="K133" s="103">
        <f t="shared" si="11"/>
        <v>335351.56</v>
      </c>
      <c r="L133" s="96"/>
      <c r="M133" s="25">
        <v>335351.56</v>
      </c>
      <c r="N133" s="25"/>
      <c r="O133" s="86">
        <f t="shared" si="12"/>
        <v>335351.56</v>
      </c>
      <c r="P133" s="244"/>
      <c r="Q133" s="15"/>
      <c r="R133" s="35"/>
    </row>
    <row r="134" spans="1:18" s="37" customFormat="1" ht="30" customHeight="1">
      <c r="A134" s="362"/>
      <c r="B134" s="22">
        <v>77</v>
      </c>
      <c r="C134" s="23" t="s">
        <v>214</v>
      </c>
      <c r="D134" s="54" t="s">
        <v>31</v>
      </c>
      <c r="E134" s="28" t="s">
        <v>78</v>
      </c>
      <c r="F134" s="187" t="s">
        <v>83</v>
      </c>
      <c r="G134" s="112" t="s">
        <v>33</v>
      </c>
      <c r="H134" s="25"/>
      <c r="I134" s="25">
        <v>221871.29</v>
      </c>
      <c r="J134" s="25"/>
      <c r="K134" s="103">
        <f t="shared" si="11"/>
        <v>221871.29</v>
      </c>
      <c r="L134" s="96"/>
      <c r="M134" s="25">
        <v>221871.29</v>
      </c>
      <c r="N134" s="25"/>
      <c r="O134" s="86">
        <f t="shared" si="12"/>
        <v>221871.29</v>
      </c>
      <c r="P134" s="244"/>
      <c r="Q134" s="15"/>
      <c r="R134" s="35"/>
    </row>
    <row r="135" spans="1:18" s="37" customFormat="1" ht="30" customHeight="1">
      <c r="A135" s="360"/>
      <c r="B135" s="22">
        <v>78</v>
      </c>
      <c r="C135" s="23" t="s">
        <v>214</v>
      </c>
      <c r="D135" s="54" t="s">
        <v>31</v>
      </c>
      <c r="E135" s="28" t="s">
        <v>78</v>
      </c>
      <c r="F135" s="187" t="s">
        <v>84</v>
      </c>
      <c r="G135" s="112" t="s">
        <v>33</v>
      </c>
      <c r="H135" s="25"/>
      <c r="I135" s="25">
        <v>147914.3</v>
      </c>
      <c r="J135" s="25"/>
      <c r="K135" s="103">
        <f t="shared" si="11"/>
        <v>147914.3</v>
      </c>
      <c r="L135" s="96"/>
      <c r="M135" s="25">
        <v>147914.3</v>
      </c>
      <c r="N135" s="25"/>
      <c r="O135" s="86">
        <f t="shared" si="12"/>
        <v>147914.3</v>
      </c>
      <c r="P135" s="244"/>
      <c r="Q135" s="15"/>
      <c r="R135" s="35"/>
    </row>
    <row r="136" spans="1:18" s="37" customFormat="1" ht="30" customHeight="1">
      <c r="A136" s="360"/>
      <c r="B136" s="22">
        <v>79</v>
      </c>
      <c r="C136" s="23" t="s">
        <v>214</v>
      </c>
      <c r="D136" s="54" t="s">
        <v>31</v>
      </c>
      <c r="E136" s="28" t="s">
        <v>78</v>
      </c>
      <c r="F136" s="187" t="s">
        <v>85</v>
      </c>
      <c r="G136" s="112" t="s">
        <v>33</v>
      </c>
      <c r="H136" s="25"/>
      <c r="I136" s="25">
        <v>221871.29</v>
      </c>
      <c r="J136" s="25"/>
      <c r="K136" s="103">
        <f t="shared" si="11"/>
        <v>221871.29</v>
      </c>
      <c r="L136" s="96"/>
      <c r="M136" s="25">
        <v>221871.29</v>
      </c>
      <c r="N136" s="25"/>
      <c r="O136" s="86">
        <f t="shared" si="12"/>
        <v>221871.29</v>
      </c>
      <c r="P136" s="244"/>
      <c r="Q136" s="15"/>
      <c r="R136" s="35"/>
    </row>
    <row r="137" spans="1:18" s="37" customFormat="1" ht="30" customHeight="1">
      <c r="A137" s="360"/>
      <c r="B137" s="22">
        <v>80</v>
      </c>
      <c r="C137" s="23" t="s">
        <v>214</v>
      </c>
      <c r="D137" s="54" t="s">
        <v>31</v>
      </c>
      <c r="E137" s="28" t="s">
        <v>78</v>
      </c>
      <c r="F137" s="187" t="s">
        <v>86</v>
      </c>
      <c r="G137" s="112" t="s">
        <v>33</v>
      </c>
      <c r="H137" s="25"/>
      <c r="I137" s="25">
        <v>110935.65</v>
      </c>
      <c r="J137" s="25"/>
      <c r="K137" s="103">
        <f t="shared" si="11"/>
        <v>110935.65</v>
      </c>
      <c r="L137" s="96"/>
      <c r="M137" s="25">
        <v>110935.65</v>
      </c>
      <c r="N137" s="25"/>
      <c r="O137" s="86">
        <f t="shared" si="12"/>
        <v>110935.65</v>
      </c>
      <c r="P137" s="244"/>
      <c r="Q137" s="15"/>
      <c r="R137" s="35"/>
    </row>
    <row r="138" spans="1:18" s="37" customFormat="1" ht="30" customHeight="1">
      <c r="A138" s="360"/>
      <c r="B138" s="55">
        <v>81</v>
      </c>
      <c r="C138" s="56" t="s">
        <v>214</v>
      </c>
      <c r="D138" s="51" t="s">
        <v>31</v>
      </c>
      <c r="E138" s="32" t="s">
        <v>78</v>
      </c>
      <c r="F138" s="188" t="s">
        <v>87</v>
      </c>
      <c r="G138" s="113" t="s">
        <v>33</v>
      </c>
      <c r="H138" s="53"/>
      <c r="I138" s="53">
        <v>556829.8</v>
      </c>
      <c r="J138" s="53"/>
      <c r="K138" s="111">
        <f t="shared" si="11"/>
        <v>556829.8</v>
      </c>
      <c r="L138" s="97"/>
      <c r="M138" s="53">
        <v>556829.8</v>
      </c>
      <c r="N138" s="53"/>
      <c r="O138" s="90">
        <f t="shared" si="12"/>
        <v>556829.8</v>
      </c>
      <c r="P138" s="245"/>
      <c r="Q138" s="15"/>
      <c r="R138" s="35"/>
    </row>
    <row r="139" spans="1:18" s="26" customFormat="1" ht="30" customHeight="1">
      <c r="A139" s="361"/>
      <c r="B139" s="49">
        <v>82</v>
      </c>
      <c r="C139" s="50" t="s">
        <v>216</v>
      </c>
      <c r="D139" s="51" t="s">
        <v>31</v>
      </c>
      <c r="E139" s="52" t="s">
        <v>47</v>
      </c>
      <c r="F139" s="186" t="s">
        <v>154</v>
      </c>
      <c r="G139" s="110" t="s">
        <v>33</v>
      </c>
      <c r="H139" s="53"/>
      <c r="I139" s="53">
        <v>293552.78</v>
      </c>
      <c r="J139" s="53"/>
      <c r="K139" s="111">
        <f aca="true" t="shared" si="13" ref="K139:K153">SUM(H139:J139)</f>
        <v>293552.78</v>
      </c>
      <c r="L139" s="97"/>
      <c r="M139" s="53">
        <v>293552.78</v>
      </c>
      <c r="N139" s="53"/>
      <c r="O139" s="90">
        <f aca="true" t="shared" si="14" ref="O139:O153">SUM(L139:N139)</f>
        <v>293552.78</v>
      </c>
      <c r="P139" s="245"/>
      <c r="Q139" s="48"/>
      <c r="R139" s="351"/>
    </row>
    <row r="140" spans="1:18" s="26" customFormat="1" ht="30" customHeight="1">
      <c r="A140" s="360"/>
      <c r="B140" s="45">
        <v>83</v>
      </c>
      <c r="C140" s="46" t="s">
        <v>217</v>
      </c>
      <c r="D140" s="54" t="s">
        <v>31</v>
      </c>
      <c r="E140" s="47" t="s">
        <v>47</v>
      </c>
      <c r="F140" s="185" t="s">
        <v>155</v>
      </c>
      <c r="G140" s="109" t="s">
        <v>33</v>
      </c>
      <c r="H140" s="25"/>
      <c r="I140" s="25">
        <v>3305640.62</v>
      </c>
      <c r="J140" s="25"/>
      <c r="K140" s="103">
        <f t="shared" si="13"/>
        <v>3305640.62</v>
      </c>
      <c r="L140" s="96"/>
      <c r="M140" s="25">
        <v>3305640.62</v>
      </c>
      <c r="N140" s="25"/>
      <c r="O140" s="86">
        <f t="shared" si="14"/>
        <v>3305640.62</v>
      </c>
      <c r="P140" s="244"/>
      <c r="Q140" s="48"/>
      <c r="R140" s="351"/>
    </row>
    <row r="141" spans="1:18" s="26" customFormat="1" ht="30" customHeight="1">
      <c r="A141" s="360"/>
      <c r="B141" s="45">
        <v>84</v>
      </c>
      <c r="C141" s="46" t="s">
        <v>217</v>
      </c>
      <c r="D141" s="54" t="s">
        <v>31</v>
      </c>
      <c r="E141" s="47" t="s">
        <v>47</v>
      </c>
      <c r="F141" s="185" t="s">
        <v>156</v>
      </c>
      <c r="G141" s="109" t="s">
        <v>33</v>
      </c>
      <c r="H141" s="25"/>
      <c r="I141" s="25">
        <v>556505.17</v>
      </c>
      <c r="J141" s="25"/>
      <c r="K141" s="103">
        <f t="shared" si="13"/>
        <v>556505.17</v>
      </c>
      <c r="L141" s="96"/>
      <c r="M141" s="25">
        <v>556505.17</v>
      </c>
      <c r="N141" s="25"/>
      <c r="O141" s="86">
        <f t="shared" si="14"/>
        <v>556505.17</v>
      </c>
      <c r="P141" s="244"/>
      <c r="Q141" s="48"/>
      <c r="R141" s="351"/>
    </row>
    <row r="142" spans="1:18" s="26" customFormat="1" ht="30" customHeight="1">
      <c r="A142" s="360"/>
      <c r="B142" s="49">
        <v>85</v>
      </c>
      <c r="C142" s="50" t="s">
        <v>217</v>
      </c>
      <c r="D142" s="51" t="s">
        <v>31</v>
      </c>
      <c r="E142" s="52" t="s">
        <v>47</v>
      </c>
      <c r="F142" s="186" t="s">
        <v>157</v>
      </c>
      <c r="G142" s="110" t="s">
        <v>33</v>
      </c>
      <c r="H142" s="53"/>
      <c r="I142" s="53">
        <v>2248280.73</v>
      </c>
      <c r="J142" s="53"/>
      <c r="K142" s="111">
        <f t="shared" si="13"/>
        <v>2248280.73</v>
      </c>
      <c r="L142" s="97"/>
      <c r="M142" s="53">
        <v>2248280.73</v>
      </c>
      <c r="N142" s="53"/>
      <c r="O142" s="90">
        <f t="shared" si="14"/>
        <v>2248280.73</v>
      </c>
      <c r="P142" s="245"/>
      <c r="Q142" s="48"/>
      <c r="R142" s="351"/>
    </row>
    <row r="143" spans="1:18" s="26" customFormat="1" ht="30" customHeight="1">
      <c r="A143" s="360"/>
      <c r="B143" s="45">
        <v>86</v>
      </c>
      <c r="C143" s="279" t="s">
        <v>218</v>
      </c>
      <c r="D143" s="54" t="s">
        <v>31</v>
      </c>
      <c r="E143" s="280" t="s">
        <v>32</v>
      </c>
      <c r="F143" s="285" t="s">
        <v>35</v>
      </c>
      <c r="G143" s="109" t="s">
        <v>33</v>
      </c>
      <c r="H143" s="25"/>
      <c r="I143" s="281">
        <v>385417.22</v>
      </c>
      <c r="J143" s="25"/>
      <c r="K143" s="103">
        <f t="shared" si="13"/>
        <v>385417.22</v>
      </c>
      <c r="L143" s="282"/>
      <c r="M143" s="281">
        <v>385417.22</v>
      </c>
      <c r="N143" s="25"/>
      <c r="O143" s="283">
        <f t="shared" si="14"/>
        <v>385417.22</v>
      </c>
      <c r="P143" s="244"/>
      <c r="Q143" s="48"/>
      <c r="R143" s="351"/>
    </row>
    <row r="144" spans="1:18" s="26" customFormat="1" ht="30" customHeight="1">
      <c r="A144" s="360"/>
      <c r="B144" s="45">
        <v>87</v>
      </c>
      <c r="C144" s="279" t="s">
        <v>218</v>
      </c>
      <c r="D144" s="54" t="s">
        <v>31</v>
      </c>
      <c r="E144" s="280" t="s">
        <v>32</v>
      </c>
      <c r="F144" s="285" t="s">
        <v>34</v>
      </c>
      <c r="G144" s="109" t="s">
        <v>33</v>
      </c>
      <c r="H144" s="25"/>
      <c r="I144" s="281">
        <v>164419.47</v>
      </c>
      <c r="J144" s="25"/>
      <c r="K144" s="103">
        <f t="shared" si="13"/>
        <v>164419.47</v>
      </c>
      <c r="L144" s="282"/>
      <c r="M144" s="281">
        <v>164419.47</v>
      </c>
      <c r="N144" s="25"/>
      <c r="O144" s="283">
        <f t="shared" si="14"/>
        <v>164419.47</v>
      </c>
      <c r="P144" s="244"/>
      <c r="Q144" s="48"/>
      <c r="R144" s="351"/>
    </row>
    <row r="145" spans="1:18" s="26" customFormat="1" ht="30" customHeight="1">
      <c r="A145" s="360"/>
      <c r="B145" s="49">
        <v>88</v>
      </c>
      <c r="C145" s="289" t="s">
        <v>218</v>
      </c>
      <c r="D145" s="51" t="s">
        <v>31</v>
      </c>
      <c r="E145" s="290" t="s">
        <v>32</v>
      </c>
      <c r="F145" s="315" t="s">
        <v>38</v>
      </c>
      <c r="G145" s="110" t="s">
        <v>33</v>
      </c>
      <c r="H145" s="53"/>
      <c r="I145" s="286">
        <v>398215.63</v>
      </c>
      <c r="J145" s="53"/>
      <c r="K145" s="111">
        <f t="shared" si="13"/>
        <v>398215.63</v>
      </c>
      <c r="L145" s="287"/>
      <c r="M145" s="286">
        <v>398215.63</v>
      </c>
      <c r="N145" s="53"/>
      <c r="O145" s="288">
        <f t="shared" si="14"/>
        <v>398215.63</v>
      </c>
      <c r="P145" s="245"/>
      <c r="Q145" s="48"/>
      <c r="R145" s="351"/>
    </row>
    <row r="146" spans="1:18" s="37" customFormat="1" ht="30" customHeight="1">
      <c r="A146" s="361"/>
      <c r="B146" s="22">
        <v>89</v>
      </c>
      <c r="C146" s="23" t="s">
        <v>219</v>
      </c>
      <c r="D146" s="54" t="s">
        <v>31</v>
      </c>
      <c r="E146" s="28" t="s">
        <v>78</v>
      </c>
      <c r="F146" s="187" t="s">
        <v>79</v>
      </c>
      <c r="G146" s="112" t="s">
        <v>33</v>
      </c>
      <c r="H146" s="25"/>
      <c r="I146" s="25">
        <v>399214.01</v>
      </c>
      <c r="J146" s="25"/>
      <c r="K146" s="103">
        <f t="shared" si="13"/>
        <v>399214.01</v>
      </c>
      <c r="L146" s="96"/>
      <c r="M146" s="25">
        <v>399214.01</v>
      </c>
      <c r="N146" s="25"/>
      <c r="O146" s="86">
        <f t="shared" si="14"/>
        <v>399214.01</v>
      </c>
      <c r="P146" s="244"/>
      <c r="Q146" s="15"/>
      <c r="R146" s="35"/>
    </row>
    <row r="147" spans="1:18" s="37" customFormat="1" ht="30" customHeight="1">
      <c r="A147" s="360"/>
      <c r="B147" s="22">
        <v>90</v>
      </c>
      <c r="C147" s="23" t="s">
        <v>219</v>
      </c>
      <c r="D147" s="54" t="s">
        <v>31</v>
      </c>
      <c r="E147" s="28" t="s">
        <v>78</v>
      </c>
      <c r="F147" s="187" t="s">
        <v>81</v>
      </c>
      <c r="G147" s="112" t="s">
        <v>33</v>
      </c>
      <c r="H147" s="25"/>
      <c r="I147" s="25">
        <v>362921.89</v>
      </c>
      <c r="J147" s="25"/>
      <c r="K147" s="103">
        <f t="shared" si="13"/>
        <v>362921.89</v>
      </c>
      <c r="L147" s="96"/>
      <c r="M147" s="25">
        <v>362921.89</v>
      </c>
      <c r="N147" s="25"/>
      <c r="O147" s="86">
        <f t="shared" si="14"/>
        <v>362921.89</v>
      </c>
      <c r="P147" s="244"/>
      <c r="Q147" s="15"/>
      <c r="R147" s="35"/>
    </row>
    <row r="148" spans="1:18" s="37" customFormat="1" ht="30" customHeight="1">
      <c r="A148" s="360"/>
      <c r="B148" s="22">
        <v>91</v>
      </c>
      <c r="C148" s="23" t="s">
        <v>219</v>
      </c>
      <c r="D148" s="54" t="s">
        <v>31</v>
      </c>
      <c r="E148" s="28" t="s">
        <v>78</v>
      </c>
      <c r="F148" s="187" t="s">
        <v>82</v>
      </c>
      <c r="G148" s="112" t="s">
        <v>33</v>
      </c>
      <c r="H148" s="25"/>
      <c r="I148" s="25">
        <v>326661.36</v>
      </c>
      <c r="J148" s="25"/>
      <c r="K148" s="103">
        <f t="shared" si="13"/>
        <v>326661.36</v>
      </c>
      <c r="L148" s="96"/>
      <c r="M148" s="25">
        <v>326661.36</v>
      </c>
      <c r="N148" s="25"/>
      <c r="O148" s="86">
        <f t="shared" si="14"/>
        <v>326661.36</v>
      </c>
      <c r="P148" s="244"/>
      <c r="Q148" s="15"/>
      <c r="R148" s="35"/>
    </row>
    <row r="149" spans="1:18" s="37" customFormat="1" ht="30" customHeight="1">
      <c r="A149" s="359"/>
      <c r="B149" s="22">
        <v>92</v>
      </c>
      <c r="C149" s="23" t="s">
        <v>219</v>
      </c>
      <c r="D149" s="54" t="s">
        <v>31</v>
      </c>
      <c r="E149" s="28" t="s">
        <v>78</v>
      </c>
      <c r="F149" s="187" t="s">
        <v>83</v>
      </c>
      <c r="G149" s="112" t="s">
        <v>33</v>
      </c>
      <c r="H149" s="25"/>
      <c r="I149" s="25">
        <v>216121.88</v>
      </c>
      <c r="J149" s="25"/>
      <c r="K149" s="103">
        <f t="shared" si="13"/>
        <v>216121.88</v>
      </c>
      <c r="L149" s="96"/>
      <c r="M149" s="25">
        <v>216121.88</v>
      </c>
      <c r="N149" s="25"/>
      <c r="O149" s="86">
        <f t="shared" si="14"/>
        <v>216121.88</v>
      </c>
      <c r="P149" s="244"/>
      <c r="Q149" s="15"/>
      <c r="R149" s="35"/>
    </row>
    <row r="150" spans="1:18" s="37" customFormat="1" ht="30" customHeight="1">
      <c r="A150" s="359"/>
      <c r="B150" s="22">
        <v>93</v>
      </c>
      <c r="C150" s="23" t="s">
        <v>219</v>
      </c>
      <c r="D150" s="54" t="s">
        <v>31</v>
      </c>
      <c r="E150" s="28" t="s">
        <v>78</v>
      </c>
      <c r="F150" s="187" t="s">
        <v>84</v>
      </c>
      <c r="G150" s="112" t="s">
        <v>33</v>
      </c>
      <c r="H150" s="25"/>
      <c r="I150" s="25">
        <v>144081.2</v>
      </c>
      <c r="J150" s="25"/>
      <c r="K150" s="103">
        <f t="shared" si="13"/>
        <v>144081.2</v>
      </c>
      <c r="L150" s="96"/>
      <c r="M150" s="25">
        <v>144081.2</v>
      </c>
      <c r="N150" s="25"/>
      <c r="O150" s="86">
        <f t="shared" si="14"/>
        <v>144081.2</v>
      </c>
      <c r="P150" s="244"/>
      <c r="Q150" s="15"/>
      <c r="R150" s="35"/>
    </row>
    <row r="151" spans="1:18" s="37" customFormat="1" ht="30" customHeight="1">
      <c r="A151" s="359"/>
      <c r="B151" s="22">
        <v>94</v>
      </c>
      <c r="C151" s="23" t="s">
        <v>219</v>
      </c>
      <c r="D151" s="54" t="s">
        <v>31</v>
      </c>
      <c r="E151" s="28" t="s">
        <v>78</v>
      </c>
      <c r="F151" s="187" t="s">
        <v>85</v>
      </c>
      <c r="G151" s="112" t="s">
        <v>33</v>
      </c>
      <c r="H151" s="25"/>
      <c r="I151" s="25">
        <v>216121.88</v>
      </c>
      <c r="J151" s="25"/>
      <c r="K151" s="103">
        <f t="shared" si="13"/>
        <v>216121.88</v>
      </c>
      <c r="L151" s="96"/>
      <c r="M151" s="25">
        <v>216121.88</v>
      </c>
      <c r="N151" s="25"/>
      <c r="O151" s="86">
        <f t="shared" si="14"/>
        <v>216121.88</v>
      </c>
      <c r="P151" s="244"/>
      <c r="Q151" s="15"/>
      <c r="R151" s="35"/>
    </row>
    <row r="152" spans="1:18" s="37" customFormat="1" ht="30" customHeight="1">
      <c r="A152" s="359"/>
      <c r="B152" s="22">
        <v>95</v>
      </c>
      <c r="C152" s="23" t="s">
        <v>219</v>
      </c>
      <c r="D152" s="54" t="s">
        <v>31</v>
      </c>
      <c r="E152" s="28" t="s">
        <v>78</v>
      </c>
      <c r="F152" s="187" t="s">
        <v>86</v>
      </c>
      <c r="G152" s="112" t="s">
        <v>33</v>
      </c>
      <c r="H152" s="25"/>
      <c r="I152" s="25">
        <v>108060.9</v>
      </c>
      <c r="J152" s="25"/>
      <c r="K152" s="103">
        <f t="shared" si="13"/>
        <v>108060.9</v>
      </c>
      <c r="L152" s="96"/>
      <c r="M152" s="25">
        <v>108060.9</v>
      </c>
      <c r="N152" s="25"/>
      <c r="O152" s="86">
        <f t="shared" si="14"/>
        <v>108060.9</v>
      </c>
      <c r="P152" s="244"/>
      <c r="Q152" s="15"/>
      <c r="R152" s="35"/>
    </row>
    <row r="153" spans="1:18" s="37" customFormat="1" ht="30" customHeight="1">
      <c r="A153" s="359"/>
      <c r="B153" s="55">
        <v>96</v>
      </c>
      <c r="C153" s="56" t="s">
        <v>219</v>
      </c>
      <c r="D153" s="51" t="s">
        <v>31</v>
      </c>
      <c r="E153" s="32" t="s">
        <v>78</v>
      </c>
      <c r="F153" s="188" t="s">
        <v>87</v>
      </c>
      <c r="G153" s="113" t="s">
        <v>33</v>
      </c>
      <c r="H153" s="53"/>
      <c r="I153" s="53">
        <v>538867.55</v>
      </c>
      <c r="J153" s="53"/>
      <c r="K153" s="111">
        <f t="shared" si="13"/>
        <v>538867.55</v>
      </c>
      <c r="L153" s="97"/>
      <c r="M153" s="53">
        <v>538867.55</v>
      </c>
      <c r="N153" s="53"/>
      <c r="O153" s="90">
        <f t="shared" si="14"/>
        <v>538867.55</v>
      </c>
      <c r="P153" s="245"/>
      <c r="Q153" s="15"/>
      <c r="R153" s="35"/>
    </row>
    <row r="154" spans="1:18" s="26" customFormat="1" ht="30" customHeight="1">
      <c r="A154" s="360"/>
      <c r="B154" s="49">
        <v>97</v>
      </c>
      <c r="C154" s="50" t="s">
        <v>222</v>
      </c>
      <c r="D154" s="51" t="s">
        <v>31</v>
      </c>
      <c r="E154" s="52" t="s">
        <v>47</v>
      </c>
      <c r="F154" s="186" t="s">
        <v>154</v>
      </c>
      <c r="G154" s="110" t="s">
        <v>33</v>
      </c>
      <c r="H154" s="53"/>
      <c r="I154" s="53">
        <v>275625</v>
      </c>
      <c r="J154" s="53"/>
      <c r="K154" s="111">
        <f>SUM(H154:J154)</f>
        <v>275625</v>
      </c>
      <c r="L154" s="97"/>
      <c r="M154" s="53">
        <v>275625</v>
      </c>
      <c r="N154" s="53"/>
      <c r="O154" s="90">
        <f>SUM(L154:N154)</f>
        <v>275625</v>
      </c>
      <c r="P154" s="245"/>
      <c r="Q154" s="48"/>
      <c r="R154" s="351"/>
    </row>
    <row r="155" spans="1:18" s="26" customFormat="1" ht="30" customHeight="1">
      <c r="A155" s="360"/>
      <c r="B155" s="49">
        <v>98</v>
      </c>
      <c r="C155" s="289" t="s">
        <v>222</v>
      </c>
      <c r="D155" s="51" t="s">
        <v>31</v>
      </c>
      <c r="E155" s="290" t="s">
        <v>43</v>
      </c>
      <c r="F155" s="291" t="s">
        <v>211</v>
      </c>
      <c r="G155" s="110" t="s">
        <v>33</v>
      </c>
      <c r="H155" s="53"/>
      <c r="I155" s="286"/>
      <c r="J155" s="53">
        <v>1016.08</v>
      </c>
      <c r="K155" s="111">
        <f>SUM(H155:J155)</f>
        <v>1016.08</v>
      </c>
      <c r="L155" s="287"/>
      <c r="M155" s="286"/>
      <c r="N155" s="53">
        <v>1016.08</v>
      </c>
      <c r="O155" s="288">
        <f>SUM(L155:N155)</f>
        <v>1016.08</v>
      </c>
      <c r="P155" s="245"/>
      <c r="Q155" s="48"/>
      <c r="R155" s="351"/>
    </row>
    <row r="156" spans="1:18" s="26" customFormat="1" ht="30" customHeight="1">
      <c r="A156" s="361"/>
      <c r="B156" s="45">
        <v>99</v>
      </c>
      <c r="C156" s="46" t="s">
        <v>223</v>
      </c>
      <c r="D156" s="54" t="s">
        <v>31</v>
      </c>
      <c r="E156" s="47" t="s">
        <v>103</v>
      </c>
      <c r="F156" s="185" t="s">
        <v>112</v>
      </c>
      <c r="G156" s="109" t="s">
        <v>33</v>
      </c>
      <c r="H156" s="25"/>
      <c r="I156" s="25">
        <v>1668420.58</v>
      </c>
      <c r="J156" s="25"/>
      <c r="K156" s="103">
        <f aca="true" t="shared" si="15" ref="K156:K165">SUM(H156:J156)</f>
        <v>1668420.58</v>
      </c>
      <c r="L156" s="96"/>
      <c r="M156" s="25">
        <v>1668420.58</v>
      </c>
      <c r="N156" s="25"/>
      <c r="O156" s="86">
        <f aca="true" t="shared" si="16" ref="O156:O177">SUM(L156:N156)</f>
        <v>1668420.58</v>
      </c>
      <c r="P156" s="244"/>
      <c r="Q156" s="48"/>
      <c r="R156" s="351"/>
    </row>
    <row r="157" spans="1:18" s="26" customFormat="1" ht="30" customHeight="1">
      <c r="A157" s="360"/>
      <c r="B157" s="45">
        <v>100</v>
      </c>
      <c r="C157" s="46" t="s">
        <v>223</v>
      </c>
      <c r="D157" s="54" t="s">
        <v>31</v>
      </c>
      <c r="E157" s="47" t="s">
        <v>103</v>
      </c>
      <c r="F157" s="185" t="s">
        <v>113</v>
      </c>
      <c r="G157" s="109" t="s">
        <v>33</v>
      </c>
      <c r="H157" s="25"/>
      <c r="I157" s="25">
        <v>1971516.95</v>
      </c>
      <c r="J157" s="25"/>
      <c r="K157" s="103">
        <f t="shared" si="15"/>
        <v>1971516.95</v>
      </c>
      <c r="L157" s="96"/>
      <c r="M157" s="25">
        <v>1971516.95</v>
      </c>
      <c r="N157" s="25"/>
      <c r="O157" s="86">
        <f t="shared" si="16"/>
        <v>1971516.95</v>
      </c>
      <c r="P157" s="244"/>
      <c r="Q157" s="48"/>
      <c r="R157" s="351"/>
    </row>
    <row r="158" spans="1:18" s="26" customFormat="1" ht="30" customHeight="1">
      <c r="A158" s="360"/>
      <c r="B158" s="45">
        <v>101</v>
      </c>
      <c r="C158" s="46" t="s">
        <v>223</v>
      </c>
      <c r="D158" s="54" t="s">
        <v>31</v>
      </c>
      <c r="E158" s="47" t="s">
        <v>103</v>
      </c>
      <c r="F158" s="185" t="s">
        <v>114</v>
      </c>
      <c r="G158" s="109" t="s">
        <v>33</v>
      </c>
      <c r="H158" s="25"/>
      <c r="I158" s="25">
        <v>926558.65</v>
      </c>
      <c r="J158" s="25">
        <v>83.04</v>
      </c>
      <c r="K158" s="103">
        <f t="shared" si="15"/>
        <v>926641.6900000001</v>
      </c>
      <c r="L158" s="96"/>
      <c r="M158" s="25">
        <v>926558.65</v>
      </c>
      <c r="N158" s="25">
        <v>83.04</v>
      </c>
      <c r="O158" s="86">
        <f t="shared" si="16"/>
        <v>926641.6900000001</v>
      </c>
      <c r="P158" s="244"/>
      <c r="Q158" s="48"/>
      <c r="R158" s="351"/>
    </row>
    <row r="159" spans="1:18" s="26" customFormat="1" ht="30" customHeight="1">
      <c r="A159" s="360"/>
      <c r="B159" s="45">
        <v>102</v>
      </c>
      <c r="C159" s="46" t="s">
        <v>223</v>
      </c>
      <c r="D159" s="54" t="s">
        <v>31</v>
      </c>
      <c r="E159" s="47" t="s">
        <v>103</v>
      </c>
      <c r="F159" s="185" t="s">
        <v>115</v>
      </c>
      <c r="G159" s="109" t="s">
        <v>33</v>
      </c>
      <c r="H159" s="25"/>
      <c r="I159" s="25">
        <v>1962451.42</v>
      </c>
      <c r="J159" s="25">
        <v>175.87</v>
      </c>
      <c r="K159" s="103">
        <f t="shared" si="15"/>
        <v>1962627.29</v>
      </c>
      <c r="L159" s="96"/>
      <c r="M159" s="25">
        <v>1962451.42</v>
      </c>
      <c r="N159" s="25">
        <v>175.87</v>
      </c>
      <c r="O159" s="86">
        <f t="shared" si="16"/>
        <v>1962627.29</v>
      </c>
      <c r="P159" s="244"/>
      <c r="Q159" s="48"/>
      <c r="R159" s="351"/>
    </row>
    <row r="160" spans="1:18" s="26" customFormat="1" ht="30" customHeight="1">
      <c r="A160" s="360"/>
      <c r="B160" s="45">
        <v>103</v>
      </c>
      <c r="C160" s="46" t="s">
        <v>223</v>
      </c>
      <c r="D160" s="54" t="s">
        <v>31</v>
      </c>
      <c r="E160" s="47" t="s">
        <v>103</v>
      </c>
      <c r="F160" s="185" t="s">
        <v>116</v>
      </c>
      <c r="G160" s="109" t="s">
        <v>33</v>
      </c>
      <c r="H160" s="25"/>
      <c r="I160" s="25">
        <v>1482493.96</v>
      </c>
      <c r="J160" s="25">
        <v>132.86</v>
      </c>
      <c r="K160" s="103">
        <f t="shared" si="15"/>
        <v>1482626.82</v>
      </c>
      <c r="L160" s="96"/>
      <c r="M160" s="25">
        <v>1482493.96</v>
      </c>
      <c r="N160" s="25">
        <v>132.86</v>
      </c>
      <c r="O160" s="86">
        <f t="shared" si="16"/>
        <v>1482626.82</v>
      </c>
      <c r="P160" s="244"/>
      <c r="Q160" s="48"/>
      <c r="R160" s="351"/>
    </row>
    <row r="161" spans="1:18" s="26" customFormat="1" ht="30" customHeight="1">
      <c r="A161" s="365">
        <v>446</v>
      </c>
      <c r="B161" s="45">
        <v>104</v>
      </c>
      <c r="C161" s="46" t="s">
        <v>223</v>
      </c>
      <c r="D161" s="54" t="s">
        <v>31</v>
      </c>
      <c r="E161" s="47" t="s">
        <v>103</v>
      </c>
      <c r="F161" s="185" t="s">
        <v>117</v>
      </c>
      <c r="G161" s="109" t="s">
        <v>33</v>
      </c>
      <c r="H161" s="25"/>
      <c r="I161" s="25">
        <v>5800257.67</v>
      </c>
      <c r="J161" s="25">
        <v>519.8</v>
      </c>
      <c r="K161" s="103">
        <f t="shared" si="15"/>
        <v>5800777.47</v>
      </c>
      <c r="L161" s="96"/>
      <c r="M161" s="25">
        <v>5800257.67</v>
      </c>
      <c r="N161" s="25">
        <v>519.8</v>
      </c>
      <c r="O161" s="86">
        <f t="shared" si="16"/>
        <v>5800777.47</v>
      </c>
      <c r="P161" s="244"/>
      <c r="Q161" s="48"/>
      <c r="R161" s="351"/>
    </row>
    <row r="162" spans="1:19" s="26" customFormat="1" ht="30" customHeight="1">
      <c r="A162" s="365"/>
      <c r="B162" s="49">
        <v>105</v>
      </c>
      <c r="C162" s="50" t="s">
        <v>223</v>
      </c>
      <c r="D162" s="51" t="s">
        <v>31</v>
      </c>
      <c r="E162" s="52" t="s">
        <v>103</v>
      </c>
      <c r="F162" s="186" t="s">
        <v>118</v>
      </c>
      <c r="G162" s="109" t="s">
        <v>33</v>
      </c>
      <c r="H162" s="25"/>
      <c r="I162" s="25">
        <v>884020.99</v>
      </c>
      <c r="J162" s="25">
        <v>85.87</v>
      </c>
      <c r="K162" s="103">
        <f t="shared" si="15"/>
        <v>884106.86</v>
      </c>
      <c r="L162" s="282"/>
      <c r="M162" s="25">
        <v>884020.99</v>
      </c>
      <c r="N162" s="25">
        <v>85.87</v>
      </c>
      <c r="O162" s="283">
        <f t="shared" si="16"/>
        <v>884106.86</v>
      </c>
      <c r="P162" s="244"/>
      <c r="Q162" s="48"/>
      <c r="R162" s="351"/>
      <c r="S162" s="57"/>
    </row>
    <row r="163" spans="1:19" s="26" customFormat="1" ht="30" customHeight="1">
      <c r="A163" s="362"/>
      <c r="B163" s="45">
        <v>106</v>
      </c>
      <c r="C163" s="46" t="s">
        <v>227</v>
      </c>
      <c r="D163" s="51" t="s">
        <v>31</v>
      </c>
      <c r="E163" s="47" t="s">
        <v>69</v>
      </c>
      <c r="F163" s="285" t="s">
        <v>70</v>
      </c>
      <c r="G163" s="109" t="s">
        <v>33</v>
      </c>
      <c r="H163" s="25">
        <v>115000000</v>
      </c>
      <c r="I163" s="25">
        <v>4552083.33</v>
      </c>
      <c r="J163" s="25"/>
      <c r="K163" s="103">
        <f t="shared" si="15"/>
        <v>119552083.33</v>
      </c>
      <c r="L163" s="282">
        <v>115000000</v>
      </c>
      <c r="M163" s="25">
        <v>4552083.33</v>
      </c>
      <c r="N163" s="25"/>
      <c r="O163" s="283">
        <f t="shared" si="16"/>
        <v>119552083.33</v>
      </c>
      <c r="P163" s="244"/>
      <c r="Q163" s="48"/>
      <c r="R163" s="351"/>
      <c r="S163" s="57"/>
    </row>
    <row r="164" spans="1:19" s="26" customFormat="1" ht="30" customHeight="1">
      <c r="A164" s="360"/>
      <c r="B164" s="45">
        <v>107</v>
      </c>
      <c r="C164" s="46" t="s">
        <v>227</v>
      </c>
      <c r="D164" s="51" t="s">
        <v>31</v>
      </c>
      <c r="E164" s="47" t="s">
        <v>69</v>
      </c>
      <c r="F164" s="285" t="s">
        <v>71</v>
      </c>
      <c r="G164" s="109" t="s">
        <v>33</v>
      </c>
      <c r="H164" s="25">
        <v>96114833.2</v>
      </c>
      <c r="I164" s="25">
        <v>2603110.07</v>
      </c>
      <c r="J164" s="25"/>
      <c r="K164" s="103">
        <f t="shared" si="15"/>
        <v>98717943.27</v>
      </c>
      <c r="L164" s="282">
        <v>96114833.2</v>
      </c>
      <c r="M164" s="25">
        <v>2603110.07</v>
      </c>
      <c r="N164" s="25"/>
      <c r="O164" s="283">
        <f t="shared" si="16"/>
        <v>98717943.27</v>
      </c>
      <c r="P164" s="244"/>
      <c r="Q164" s="48"/>
      <c r="R164" s="351"/>
      <c r="S164" s="57"/>
    </row>
    <row r="165" spans="1:19" s="26" customFormat="1" ht="30" customHeight="1">
      <c r="A165" s="360"/>
      <c r="B165" s="45">
        <v>108</v>
      </c>
      <c r="C165" s="46" t="s">
        <v>227</v>
      </c>
      <c r="D165" s="51" t="s">
        <v>31</v>
      </c>
      <c r="E165" s="47" t="s">
        <v>69</v>
      </c>
      <c r="F165" s="285" t="s">
        <v>72</v>
      </c>
      <c r="G165" s="109" t="s">
        <v>33</v>
      </c>
      <c r="H165" s="25">
        <v>57316404</v>
      </c>
      <c r="I165" s="25">
        <v>1552319.28</v>
      </c>
      <c r="J165" s="25"/>
      <c r="K165" s="103">
        <f t="shared" si="15"/>
        <v>58868723.28</v>
      </c>
      <c r="L165" s="282">
        <v>57316404</v>
      </c>
      <c r="M165" s="25">
        <v>1552319.28</v>
      </c>
      <c r="N165" s="25"/>
      <c r="O165" s="283">
        <f t="shared" si="16"/>
        <v>58868723.28</v>
      </c>
      <c r="P165" s="244"/>
      <c r="Q165" s="48"/>
      <c r="R165" s="351"/>
      <c r="S165" s="57"/>
    </row>
    <row r="166" spans="1:19" s="26" customFormat="1" ht="30" customHeight="1">
      <c r="A166" s="360"/>
      <c r="B166" s="49">
        <v>109</v>
      </c>
      <c r="C166" s="50" t="s">
        <v>227</v>
      </c>
      <c r="D166" s="51" t="s">
        <v>31</v>
      </c>
      <c r="E166" s="52" t="s">
        <v>69</v>
      </c>
      <c r="F166" s="315" t="s">
        <v>73</v>
      </c>
      <c r="G166" s="110" t="s">
        <v>33</v>
      </c>
      <c r="H166" s="53">
        <v>57316404</v>
      </c>
      <c r="I166" s="53">
        <v>1552319.28</v>
      </c>
      <c r="J166" s="53"/>
      <c r="K166" s="111">
        <f>SUM(H166:J166)</f>
        <v>58868723.28</v>
      </c>
      <c r="L166" s="287">
        <v>57316404</v>
      </c>
      <c r="M166" s="53">
        <v>1552319.28</v>
      </c>
      <c r="N166" s="53"/>
      <c r="O166" s="288">
        <f t="shared" si="16"/>
        <v>58868723.28</v>
      </c>
      <c r="P166" s="245"/>
      <c r="Q166" s="48"/>
      <c r="R166" s="351"/>
      <c r="S166" s="57"/>
    </row>
    <row r="167" spans="1:19" s="26" customFormat="1" ht="30" customHeight="1">
      <c r="A167" s="360"/>
      <c r="B167" s="45">
        <v>110</v>
      </c>
      <c r="C167" s="46" t="s">
        <v>233</v>
      </c>
      <c r="D167" s="51" t="s">
        <v>31</v>
      </c>
      <c r="E167" s="47" t="s">
        <v>32</v>
      </c>
      <c r="F167" s="330" t="s">
        <v>35</v>
      </c>
      <c r="G167" s="110" t="s">
        <v>33</v>
      </c>
      <c r="H167" s="25"/>
      <c r="I167" s="281">
        <v>400395.74</v>
      </c>
      <c r="J167" s="25"/>
      <c r="K167" s="111">
        <f>SUM(H167:J167)</f>
        <v>400395.74</v>
      </c>
      <c r="L167" s="282"/>
      <c r="M167" s="281">
        <v>400395.74</v>
      </c>
      <c r="N167" s="25"/>
      <c r="O167" s="288">
        <f t="shared" si="16"/>
        <v>400395.74</v>
      </c>
      <c r="P167" s="244"/>
      <c r="Q167" s="48"/>
      <c r="R167" s="351"/>
      <c r="S167" s="57"/>
    </row>
    <row r="168" spans="1:19" s="26" customFormat="1" ht="30" customHeight="1">
      <c r="A168" s="361"/>
      <c r="B168" s="45">
        <v>111</v>
      </c>
      <c r="C168" s="46" t="s">
        <v>233</v>
      </c>
      <c r="D168" s="51" t="s">
        <v>31</v>
      </c>
      <c r="E168" s="47" t="s">
        <v>32</v>
      </c>
      <c r="F168" s="330" t="s">
        <v>38</v>
      </c>
      <c r="G168" s="110" t="s">
        <v>33</v>
      </c>
      <c r="H168" s="25"/>
      <c r="I168" s="281">
        <v>413691.49</v>
      </c>
      <c r="J168" s="25"/>
      <c r="K168" s="111">
        <f>SUM(H168:J168)</f>
        <v>413691.49</v>
      </c>
      <c r="L168" s="282"/>
      <c r="M168" s="281">
        <v>413691.49</v>
      </c>
      <c r="N168" s="25"/>
      <c r="O168" s="288">
        <f t="shared" si="16"/>
        <v>413691.49</v>
      </c>
      <c r="P168" s="244"/>
      <c r="Q168" s="48"/>
      <c r="R168" s="351"/>
      <c r="S168" s="57"/>
    </row>
    <row r="169" spans="1:19" s="26" customFormat="1" ht="30" customHeight="1">
      <c r="A169" s="360"/>
      <c r="B169" s="49">
        <v>112</v>
      </c>
      <c r="C169" s="50" t="s">
        <v>233</v>
      </c>
      <c r="D169" s="51" t="s">
        <v>31</v>
      </c>
      <c r="E169" s="52" t="s">
        <v>32</v>
      </c>
      <c r="F169" s="291" t="s">
        <v>34</v>
      </c>
      <c r="G169" s="110" t="s">
        <v>33</v>
      </c>
      <c r="H169" s="53"/>
      <c r="I169" s="286">
        <v>170809.28</v>
      </c>
      <c r="J169" s="53"/>
      <c r="K169" s="111">
        <f>SUM(H169:J169)</f>
        <v>170809.28</v>
      </c>
      <c r="L169" s="287"/>
      <c r="M169" s="286">
        <v>170809.28</v>
      </c>
      <c r="N169" s="53"/>
      <c r="O169" s="288">
        <f t="shared" si="16"/>
        <v>170809.28</v>
      </c>
      <c r="P169" s="245"/>
      <c r="Q169" s="48"/>
      <c r="R169" s="351"/>
      <c r="S169" s="57"/>
    </row>
    <row r="170" spans="1:19" s="26" customFormat="1" ht="30" customHeight="1">
      <c r="A170" s="360"/>
      <c r="B170" s="45">
        <v>113</v>
      </c>
      <c r="C170" s="46" t="s">
        <v>234</v>
      </c>
      <c r="D170" s="51" t="s">
        <v>31</v>
      </c>
      <c r="E170" s="28" t="s">
        <v>78</v>
      </c>
      <c r="F170" s="285" t="s">
        <v>79</v>
      </c>
      <c r="G170" s="110" t="s">
        <v>33</v>
      </c>
      <c r="H170" s="25"/>
      <c r="I170" s="281">
        <v>414094.56</v>
      </c>
      <c r="J170" s="25"/>
      <c r="K170" s="111">
        <f aca="true" t="shared" si="17" ref="K170:K177">SUM(H170:J170)</f>
        <v>414094.56</v>
      </c>
      <c r="L170" s="282"/>
      <c r="M170" s="281">
        <v>414094.56</v>
      </c>
      <c r="N170" s="25"/>
      <c r="O170" s="288">
        <f t="shared" si="16"/>
        <v>414094.56</v>
      </c>
      <c r="P170" s="244"/>
      <c r="Q170" s="48"/>
      <c r="R170" s="351"/>
      <c r="S170" s="57"/>
    </row>
    <row r="171" spans="1:19" s="26" customFormat="1" ht="30" customHeight="1">
      <c r="A171" s="360"/>
      <c r="B171" s="45">
        <v>114</v>
      </c>
      <c r="C171" s="46" t="s">
        <v>234</v>
      </c>
      <c r="D171" s="51" t="s">
        <v>31</v>
      </c>
      <c r="E171" s="28" t="s">
        <v>78</v>
      </c>
      <c r="F171" s="285" t="s">
        <v>81</v>
      </c>
      <c r="G171" s="110" t="s">
        <v>33</v>
      </c>
      <c r="H171" s="25"/>
      <c r="I171" s="281">
        <v>376449.52</v>
      </c>
      <c r="J171" s="25"/>
      <c r="K171" s="111">
        <f t="shared" si="17"/>
        <v>376449.52</v>
      </c>
      <c r="L171" s="282"/>
      <c r="M171" s="281">
        <v>376449.52</v>
      </c>
      <c r="N171" s="25"/>
      <c r="O171" s="288">
        <f>SUM(L171:N171)</f>
        <v>376449.52</v>
      </c>
      <c r="P171" s="244"/>
      <c r="Q171" s="48"/>
      <c r="R171" s="351"/>
      <c r="S171" s="57"/>
    </row>
    <row r="172" spans="1:19" s="26" customFormat="1" ht="30" customHeight="1">
      <c r="A172" s="360"/>
      <c r="B172" s="45">
        <v>115</v>
      </c>
      <c r="C172" s="46" t="s">
        <v>234</v>
      </c>
      <c r="D172" s="51" t="s">
        <v>31</v>
      </c>
      <c r="E172" s="28" t="s">
        <v>78</v>
      </c>
      <c r="F172" s="285" t="s">
        <v>82</v>
      </c>
      <c r="G172" s="110" t="s">
        <v>33</v>
      </c>
      <c r="H172" s="25"/>
      <c r="I172" s="281">
        <v>338837.55</v>
      </c>
      <c r="J172" s="25"/>
      <c r="K172" s="111">
        <f t="shared" si="17"/>
        <v>338837.55</v>
      </c>
      <c r="L172" s="282"/>
      <c r="M172" s="281">
        <v>338837.55</v>
      </c>
      <c r="N172" s="25"/>
      <c r="O172" s="288">
        <f t="shared" si="16"/>
        <v>338837.55</v>
      </c>
      <c r="P172" s="244"/>
      <c r="Q172" s="48"/>
      <c r="R172" s="351"/>
      <c r="S172" s="57"/>
    </row>
    <row r="173" spans="1:19" s="26" customFormat="1" ht="30" customHeight="1">
      <c r="A173" s="360"/>
      <c r="B173" s="45">
        <v>116</v>
      </c>
      <c r="C173" s="46" t="s">
        <v>234</v>
      </c>
      <c r="D173" s="51" t="s">
        <v>31</v>
      </c>
      <c r="E173" s="28" t="s">
        <v>78</v>
      </c>
      <c r="F173" s="285" t="s">
        <v>85</v>
      </c>
      <c r="G173" s="110" t="s">
        <v>33</v>
      </c>
      <c r="H173" s="25"/>
      <c r="I173" s="281">
        <v>224177.73</v>
      </c>
      <c r="J173" s="25"/>
      <c r="K173" s="111">
        <f t="shared" si="17"/>
        <v>224177.73</v>
      </c>
      <c r="L173" s="282"/>
      <c r="M173" s="281">
        <v>224177.73</v>
      </c>
      <c r="N173" s="25"/>
      <c r="O173" s="288">
        <f t="shared" si="16"/>
        <v>224177.73</v>
      </c>
      <c r="P173" s="244"/>
      <c r="Q173" s="48"/>
      <c r="R173" s="351"/>
      <c r="S173" s="57"/>
    </row>
    <row r="174" spans="1:19" s="26" customFormat="1" ht="30" customHeight="1">
      <c r="A174" s="360"/>
      <c r="B174" s="45">
        <v>117</v>
      </c>
      <c r="C174" s="46" t="s">
        <v>234</v>
      </c>
      <c r="D174" s="51" t="s">
        <v>31</v>
      </c>
      <c r="E174" s="28" t="s">
        <v>78</v>
      </c>
      <c r="F174" s="285" t="s">
        <v>83</v>
      </c>
      <c r="G174" s="110" t="s">
        <v>33</v>
      </c>
      <c r="H174" s="25"/>
      <c r="I174" s="281">
        <v>224177.73</v>
      </c>
      <c r="J174" s="25"/>
      <c r="K174" s="111">
        <f t="shared" si="17"/>
        <v>224177.73</v>
      </c>
      <c r="L174" s="282"/>
      <c r="M174" s="281">
        <v>224177.73</v>
      </c>
      <c r="N174" s="25"/>
      <c r="O174" s="288">
        <f t="shared" si="16"/>
        <v>224177.73</v>
      </c>
      <c r="P174" s="244"/>
      <c r="Q174" s="48"/>
      <c r="R174" s="351"/>
      <c r="S174" s="57"/>
    </row>
    <row r="175" spans="1:19" s="26" customFormat="1" ht="30" customHeight="1">
      <c r="A175" s="361"/>
      <c r="B175" s="45">
        <v>118</v>
      </c>
      <c r="C175" s="46" t="s">
        <v>234</v>
      </c>
      <c r="D175" s="51" t="s">
        <v>31</v>
      </c>
      <c r="E175" s="28" t="s">
        <v>78</v>
      </c>
      <c r="F175" s="285" t="s">
        <v>86</v>
      </c>
      <c r="G175" s="110" t="s">
        <v>33</v>
      </c>
      <c r="H175" s="25"/>
      <c r="I175" s="281">
        <v>112088.83</v>
      </c>
      <c r="J175" s="25"/>
      <c r="K175" s="111">
        <f t="shared" si="17"/>
        <v>112088.83</v>
      </c>
      <c r="L175" s="282"/>
      <c r="M175" s="281">
        <v>112088.83</v>
      </c>
      <c r="N175" s="25"/>
      <c r="O175" s="288">
        <f t="shared" si="16"/>
        <v>112088.83</v>
      </c>
      <c r="P175" s="244"/>
      <c r="Q175" s="48"/>
      <c r="R175" s="351"/>
      <c r="S175" s="57"/>
    </row>
    <row r="176" spans="1:19" s="26" customFormat="1" ht="30" customHeight="1">
      <c r="A176" s="360"/>
      <c r="B176" s="45">
        <v>119</v>
      </c>
      <c r="C176" s="46" t="s">
        <v>234</v>
      </c>
      <c r="D176" s="51" t="s">
        <v>31</v>
      </c>
      <c r="E176" s="28" t="s">
        <v>78</v>
      </c>
      <c r="F176" s="285" t="s">
        <v>84</v>
      </c>
      <c r="G176" s="110" t="s">
        <v>33</v>
      </c>
      <c r="H176" s="25"/>
      <c r="I176" s="281">
        <v>149451.79</v>
      </c>
      <c r="J176" s="25"/>
      <c r="K176" s="111">
        <f t="shared" si="17"/>
        <v>149451.79</v>
      </c>
      <c r="L176" s="282"/>
      <c r="M176" s="281">
        <v>149451.79</v>
      </c>
      <c r="N176" s="25"/>
      <c r="O176" s="288">
        <f t="shared" si="16"/>
        <v>149451.79</v>
      </c>
      <c r="P176" s="244"/>
      <c r="Q176" s="48"/>
      <c r="R176" s="351"/>
      <c r="S176" s="57"/>
    </row>
    <row r="177" spans="1:19" s="26" customFormat="1" ht="30" customHeight="1">
      <c r="A177" s="360"/>
      <c r="B177" s="49">
        <v>120</v>
      </c>
      <c r="C177" s="50" t="s">
        <v>234</v>
      </c>
      <c r="D177" s="51" t="s">
        <v>31</v>
      </c>
      <c r="E177" s="32" t="s">
        <v>78</v>
      </c>
      <c r="F177" s="315" t="s">
        <v>87</v>
      </c>
      <c r="G177" s="110" t="s">
        <v>33</v>
      </c>
      <c r="H177" s="53"/>
      <c r="I177" s="286">
        <v>556829.8</v>
      </c>
      <c r="J177" s="53"/>
      <c r="K177" s="111">
        <f t="shared" si="17"/>
        <v>556829.8</v>
      </c>
      <c r="L177" s="287"/>
      <c r="M177" s="286">
        <v>556829.8</v>
      </c>
      <c r="N177" s="53"/>
      <c r="O177" s="288">
        <f t="shared" si="16"/>
        <v>556829.8</v>
      </c>
      <c r="P177" s="245"/>
      <c r="Q177" s="48"/>
      <c r="R177" s="351"/>
      <c r="S177" s="57"/>
    </row>
    <row r="178" spans="1:18" s="26" customFormat="1" ht="30" customHeight="1">
      <c r="A178" s="359"/>
      <c r="B178" s="45">
        <v>121</v>
      </c>
      <c r="C178" s="279" t="s">
        <v>245</v>
      </c>
      <c r="D178" s="54" t="s">
        <v>31</v>
      </c>
      <c r="E178" s="280" t="s">
        <v>43</v>
      </c>
      <c r="F178" s="330" t="s">
        <v>211</v>
      </c>
      <c r="G178" s="109" t="s">
        <v>33</v>
      </c>
      <c r="H178" s="25">
        <v>8687515.72</v>
      </c>
      <c r="I178" s="281">
        <v>345601.71</v>
      </c>
      <c r="J178" s="25"/>
      <c r="K178" s="103">
        <f>SUM(H178:J178)</f>
        <v>9033117.430000002</v>
      </c>
      <c r="L178" s="282">
        <v>8687515.72</v>
      </c>
      <c r="M178" s="281">
        <v>345601.71</v>
      </c>
      <c r="N178" s="25"/>
      <c r="O178" s="283">
        <f>SUM(L178:N178)</f>
        <v>9033117.430000002</v>
      </c>
      <c r="P178" s="244"/>
      <c r="Q178" s="48"/>
      <c r="R178" s="351"/>
    </row>
    <row r="179" spans="1:18" s="37" customFormat="1" ht="30" customHeight="1" thickBot="1">
      <c r="A179" s="359"/>
      <c r="B179" s="336">
        <v>122</v>
      </c>
      <c r="C179" s="347" t="s">
        <v>245</v>
      </c>
      <c r="D179" s="340" t="s">
        <v>31</v>
      </c>
      <c r="E179" s="348" t="s">
        <v>78</v>
      </c>
      <c r="F179" s="349" t="s">
        <v>80</v>
      </c>
      <c r="G179" s="350" t="s">
        <v>33</v>
      </c>
      <c r="H179" s="27">
        <v>6875000</v>
      </c>
      <c r="I179" s="27"/>
      <c r="J179" s="27"/>
      <c r="K179" s="104">
        <f>SUM(H179:J179)</f>
        <v>6875000</v>
      </c>
      <c r="L179" s="101">
        <v>6875000</v>
      </c>
      <c r="M179" s="27"/>
      <c r="N179" s="27"/>
      <c r="O179" s="87">
        <f>SUM(L179:N179)</f>
        <v>6875000</v>
      </c>
      <c r="P179" s="264"/>
      <c r="Q179" s="15"/>
      <c r="R179" s="35"/>
    </row>
    <row r="180" spans="1:19" s="37" customFormat="1" ht="27.75" customHeight="1" thickBot="1">
      <c r="A180" s="359"/>
      <c r="B180" s="157"/>
      <c r="C180" s="158"/>
      <c r="D180" s="159" t="s">
        <v>36</v>
      </c>
      <c r="E180" s="160"/>
      <c r="F180" s="161"/>
      <c r="G180" s="162"/>
      <c r="H180" s="381"/>
      <c r="I180" s="381"/>
      <c r="J180" s="381"/>
      <c r="K180" s="212"/>
      <c r="L180" s="199">
        <f>SUM(L58:L179)</f>
        <v>391298540.14000005</v>
      </c>
      <c r="M180" s="163">
        <f>SUM(M58:M178)</f>
        <v>102900560.44</v>
      </c>
      <c r="N180" s="163">
        <f>SUM(N58:N166)</f>
        <v>9758072.509999998</v>
      </c>
      <c r="O180" s="163">
        <f>SUM(O58:O179)</f>
        <v>503957173.0899999</v>
      </c>
      <c r="P180" s="246"/>
      <c r="Q180" s="15"/>
      <c r="R180" s="35"/>
      <c r="S180" s="58"/>
    </row>
    <row r="181" spans="1:18" s="26" customFormat="1" ht="30" customHeight="1">
      <c r="A181" s="359"/>
      <c r="B181" s="45">
        <v>1</v>
      </c>
      <c r="C181" s="46" t="s">
        <v>51</v>
      </c>
      <c r="D181" s="54" t="s">
        <v>46</v>
      </c>
      <c r="E181" s="47" t="s">
        <v>47</v>
      </c>
      <c r="F181" s="189" t="s">
        <v>48</v>
      </c>
      <c r="G181" s="109" t="s">
        <v>33</v>
      </c>
      <c r="H181" s="59"/>
      <c r="I181" s="59">
        <v>309126.33</v>
      </c>
      <c r="J181" s="59"/>
      <c r="K181" s="114">
        <f aca="true" t="shared" si="18" ref="K181:K198">SUM(H181:J181)</f>
        <v>309126.33</v>
      </c>
      <c r="L181" s="98"/>
      <c r="M181" s="59">
        <v>309126.33</v>
      </c>
      <c r="N181" s="59"/>
      <c r="O181" s="91">
        <f aca="true" t="shared" si="19" ref="O181:O198">SUM(L181:N181)</f>
        <v>309126.33</v>
      </c>
      <c r="P181" s="247"/>
      <c r="Q181" s="60"/>
      <c r="R181" s="352"/>
    </row>
    <row r="182" spans="1:18" s="26" customFormat="1" ht="30" customHeight="1">
      <c r="A182" s="359"/>
      <c r="B182" s="45">
        <v>2</v>
      </c>
      <c r="C182" s="46" t="s">
        <v>51</v>
      </c>
      <c r="D182" s="54" t="s">
        <v>46</v>
      </c>
      <c r="E182" s="47" t="s">
        <v>47</v>
      </c>
      <c r="F182" s="189" t="s">
        <v>49</v>
      </c>
      <c r="G182" s="109" t="s">
        <v>33</v>
      </c>
      <c r="H182" s="59"/>
      <c r="I182" s="59">
        <v>36406.66</v>
      </c>
      <c r="J182" s="59"/>
      <c r="K182" s="114">
        <f t="shared" si="18"/>
        <v>36406.66</v>
      </c>
      <c r="L182" s="98"/>
      <c r="M182" s="59">
        <v>36406.66</v>
      </c>
      <c r="N182" s="59"/>
      <c r="O182" s="91">
        <f t="shared" si="19"/>
        <v>36406.66</v>
      </c>
      <c r="P182" s="247"/>
      <c r="Q182" s="60"/>
      <c r="R182" s="352"/>
    </row>
    <row r="183" spans="1:18" s="26" customFormat="1" ht="30" customHeight="1">
      <c r="A183" s="360"/>
      <c r="B183" s="49">
        <v>3</v>
      </c>
      <c r="C183" s="50" t="s">
        <v>51</v>
      </c>
      <c r="D183" s="51" t="s">
        <v>46</v>
      </c>
      <c r="E183" s="52" t="s">
        <v>47</v>
      </c>
      <c r="F183" s="190" t="s">
        <v>49</v>
      </c>
      <c r="G183" s="110" t="s">
        <v>33</v>
      </c>
      <c r="H183" s="61"/>
      <c r="I183" s="61">
        <v>14862.49</v>
      </c>
      <c r="J183" s="61"/>
      <c r="K183" s="115">
        <f t="shared" si="18"/>
        <v>14862.49</v>
      </c>
      <c r="L183" s="99"/>
      <c r="M183" s="61">
        <v>14862.49</v>
      </c>
      <c r="N183" s="61"/>
      <c r="O183" s="92">
        <f t="shared" si="19"/>
        <v>14862.49</v>
      </c>
      <c r="P183" s="248"/>
      <c r="Q183" s="60"/>
      <c r="R183" s="352"/>
    </row>
    <row r="184" spans="1:18" s="26" customFormat="1" ht="30" customHeight="1">
      <c r="A184" s="360"/>
      <c r="B184" s="45">
        <v>4</v>
      </c>
      <c r="C184" s="46" t="s">
        <v>88</v>
      </c>
      <c r="D184" s="54" t="s">
        <v>46</v>
      </c>
      <c r="E184" s="47" t="s">
        <v>78</v>
      </c>
      <c r="F184" s="189" t="s">
        <v>89</v>
      </c>
      <c r="G184" s="109" t="s">
        <v>33</v>
      </c>
      <c r="H184" s="59"/>
      <c r="I184" s="59">
        <v>290722.29</v>
      </c>
      <c r="J184" s="59">
        <v>540476.91</v>
      </c>
      <c r="K184" s="114">
        <f t="shared" si="18"/>
        <v>831199.2</v>
      </c>
      <c r="L184" s="98"/>
      <c r="M184" s="59">
        <v>290722.29</v>
      </c>
      <c r="N184" s="59">
        <v>540476.91</v>
      </c>
      <c r="O184" s="91">
        <f t="shared" si="19"/>
        <v>831199.2</v>
      </c>
      <c r="P184" s="247"/>
      <c r="Q184" s="60"/>
      <c r="R184" s="351"/>
    </row>
    <row r="185" spans="1:18" s="26" customFormat="1" ht="30" customHeight="1">
      <c r="A185" s="361"/>
      <c r="B185" s="45">
        <v>5</v>
      </c>
      <c r="C185" s="46" t="s">
        <v>88</v>
      </c>
      <c r="D185" s="54" t="s">
        <v>46</v>
      </c>
      <c r="E185" s="47" t="s">
        <v>78</v>
      </c>
      <c r="F185" s="189" t="s">
        <v>90</v>
      </c>
      <c r="G185" s="109" t="s">
        <v>33</v>
      </c>
      <c r="H185" s="59"/>
      <c r="I185" s="59">
        <v>487832.81</v>
      </c>
      <c r="J185" s="59">
        <v>2236.2</v>
      </c>
      <c r="K185" s="114">
        <f t="shared" si="18"/>
        <v>490069.01</v>
      </c>
      <c r="L185" s="98"/>
      <c r="M185" s="59">
        <v>487832.81</v>
      </c>
      <c r="N185" s="59">
        <v>2236.2</v>
      </c>
      <c r="O185" s="91">
        <f t="shared" si="19"/>
        <v>490069.01</v>
      </c>
      <c r="P185" s="247"/>
      <c r="Q185" s="60"/>
      <c r="R185" s="351"/>
    </row>
    <row r="186" spans="1:18" s="26" customFormat="1" ht="30" customHeight="1">
      <c r="A186" s="360"/>
      <c r="B186" s="45">
        <v>6</v>
      </c>
      <c r="C186" s="46" t="s">
        <v>88</v>
      </c>
      <c r="D186" s="54" t="s">
        <v>46</v>
      </c>
      <c r="E186" s="47" t="s">
        <v>78</v>
      </c>
      <c r="F186" s="189" t="s">
        <v>91</v>
      </c>
      <c r="G186" s="109" t="s">
        <v>33</v>
      </c>
      <c r="H186" s="59"/>
      <c r="I186" s="59">
        <v>429808.61</v>
      </c>
      <c r="J186" s="59">
        <v>799050</v>
      </c>
      <c r="K186" s="114">
        <f t="shared" si="18"/>
        <v>1228858.6099999999</v>
      </c>
      <c r="L186" s="98"/>
      <c r="M186" s="59">
        <v>429808.61</v>
      </c>
      <c r="N186" s="59">
        <v>799050</v>
      </c>
      <c r="O186" s="91">
        <f t="shared" si="19"/>
        <v>1228858.6099999999</v>
      </c>
      <c r="P186" s="247"/>
      <c r="Q186" s="60"/>
      <c r="R186" s="351"/>
    </row>
    <row r="187" spans="1:18" s="26" customFormat="1" ht="30" customHeight="1">
      <c r="A187" s="360"/>
      <c r="B187" s="49">
        <v>7</v>
      </c>
      <c r="C187" s="50" t="s">
        <v>88</v>
      </c>
      <c r="D187" s="51" t="s">
        <v>46</v>
      </c>
      <c r="E187" s="52" t="s">
        <v>78</v>
      </c>
      <c r="F187" s="190" t="s">
        <v>92</v>
      </c>
      <c r="G187" s="110" t="s">
        <v>33</v>
      </c>
      <c r="H187" s="61"/>
      <c r="I187" s="61">
        <v>814138.25</v>
      </c>
      <c r="J187" s="61"/>
      <c r="K187" s="115">
        <f t="shared" si="18"/>
        <v>814138.25</v>
      </c>
      <c r="L187" s="99"/>
      <c r="M187" s="61">
        <v>814138.25</v>
      </c>
      <c r="N187" s="61"/>
      <c r="O187" s="92">
        <f t="shared" si="19"/>
        <v>814138.25</v>
      </c>
      <c r="P187" s="248"/>
      <c r="Q187" s="60"/>
      <c r="R187" s="351"/>
    </row>
    <row r="188" spans="1:18" s="26" customFormat="1" ht="30" customHeight="1">
      <c r="A188" s="360"/>
      <c r="B188" s="45">
        <v>8</v>
      </c>
      <c r="C188" s="46" t="s">
        <v>119</v>
      </c>
      <c r="D188" s="54" t="s">
        <v>46</v>
      </c>
      <c r="E188" s="47" t="s">
        <v>103</v>
      </c>
      <c r="F188" s="189" t="s">
        <v>120</v>
      </c>
      <c r="G188" s="109" t="s">
        <v>33</v>
      </c>
      <c r="H188" s="59"/>
      <c r="I188" s="59">
        <v>736920</v>
      </c>
      <c r="J188" s="59">
        <v>50062.5</v>
      </c>
      <c r="K188" s="114">
        <f t="shared" si="18"/>
        <v>786982.5</v>
      </c>
      <c r="L188" s="98"/>
      <c r="M188" s="59">
        <v>736920</v>
      </c>
      <c r="N188" s="59">
        <v>50062.5</v>
      </c>
      <c r="O188" s="91">
        <f t="shared" si="19"/>
        <v>786982.5</v>
      </c>
      <c r="P188" s="247"/>
      <c r="Q188" s="60"/>
      <c r="R188" s="351"/>
    </row>
    <row r="189" spans="1:18" s="26" customFormat="1" ht="30" customHeight="1">
      <c r="A189" s="360"/>
      <c r="B189" s="45">
        <v>9</v>
      </c>
      <c r="C189" s="46" t="s">
        <v>119</v>
      </c>
      <c r="D189" s="54" t="s">
        <v>46</v>
      </c>
      <c r="E189" s="47" t="s">
        <v>103</v>
      </c>
      <c r="F189" s="189" t="s">
        <v>121</v>
      </c>
      <c r="G189" s="109" t="s">
        <v>33</v>
      </c>
      <c r="H189" s="59"/>
      <c r="I189" s="59">
        <v>736122.8</v>
      </c>
      <c r="J189" s="59">
        <v>50008.34</v>
      </c>
      <c r="K189" s="114">
        <f t="shared" si="18"/>
        <v>786131.14</v>
      </c>
      <c r="L189" s="98"/>
      <c r="M189" s="59">
        <v>736122.8</v>
      </c>
      <c r="N189" s="59">
        <v>50008.34</v>
      </c>
      <c r="O189" s="91">
        <f t="shared" si="19"/>
        <v>786131.14</v>
      </c>
      <c r="P189" s="247"/>
      <c r="Q189" s="60"/>
      <c r="R189" s="351"/>
    </row>
    <row r="190" spans="1:18" s="26" customFormat="1" ht="30" customHeight="1">
      <c r="A190" s="365">
        <v>447</v>
      </c>
      <c r="B190" s="45">
        <v>10</v>
      </c>
      <c r="C190" s="46" t="s">
        <v>119</v>
      </c>
      <c r="D190" s="54" t="s">
        <v>46</v>
      </c>
      <c r="E190" s="47" t="s">
        <v>103</v>
      </c>
      <c r="F190" s="189" t="s">
        <v>122</v>
      </c>
      <c r="G190" s="109" t="s">
        <v>33</v>
      </c>
      <c r="H190" s="59"/>
      <c r="I190" s="59">
        <v>1958363.41</v>
      </c>
      <c r="J190" s="59">
        <v>133040.99</v>
      </c>
      <c r="K190" s="114">
        <f t="shared" si="18"/>
        <v>2091404.4</v>
      </c>
      <c r="L190" s="98"/>
      <c r="M190" s="59">
        <v>1958363.41</v>
      </c>
      <c r="N190" s="59">
        <v>133040.99</v>
      </c>
      <c r="O190" s="91">
        <f t="shared" si="19"/>
        <v>2091404.4</v>
      </c>
      <c r="P190" s="247"/>
      <c r="Q190" s="60"/>
      <c r="R190" s="351"/>
    </row>
    <row r="191" spans="1:18" s="26" customFormat="1" ht="30" customHeight="1">
      <c r="A191" s="365"/>
      <c r="B191" s="45">
        <v>11</v>
      </c>
      <c r="C191" s="46" t="s">
        <v>119</v>
      </c>
      <c r="D191" s="54" t="s">
        <v>46</v>
      </c>
      <c r="E191" s="47" t="s">
        <v>103</v>
      </c>
      <c r="F191" s="189" t="s">
        <v>123</v>
      </c>
      <c r="G191" s="109" t="s">
        <v>33</v>
      </c>
      <c r="H191" s="59"/>
      <c r="I191" s="59">
        <v>761837.95</v>
      </c>
      <c r="J191" s="59">
        <v>70978.73</v>
      </c>
      <c r="K191" s="114">
        <f t="shared" si="18"/>
        <v>832816.6799999999</v>
      </c>
      <c r="L191" s="98"/>
      <c r="M191" s="59">
        <v>761837.95</v>
      </c>
      <c r="N191" s="59">
        <v>70978.73</v>
      </c>
      <c r="O191" s="91">
        <f t="shared" si="19"/>
        <v>832816.6799999999</v>
      </c>
      <c r="P191" s="247"/>
      <c r="Q191" s="60"/>
      <c r="R191" s="351"/>
    </row>
    <row r="192" spans="1:18" s="26" customFormat="1" ht="30" customHeight="1">
      <c r="A192" s="362"/>
      <c r="B192" s="45">
        <v>12</v>
      </c>
      <c r="C192" s="46" t="s">
        <v>119</v>
      </c>
      <c r="D192" s="54" t="s">
        <v>46</v>
      </c>
      <c r="E192" s="47" t="s">
        <v>103</v>
      </c>
      <c r="F192" s="189" t="s">
        <v>124</v>
      </c>
      <c r="G192" s="109" t="s">
        <v>33</v>
      </c>
      <c r="H192" s="59"/>
      <c r="I192" s="59">
        <v>709278.96</v>
      </c>
      <c r="J192" s="59">
        <v>74082.55</v>
      </c>
      <c r="K192" s="114">
        <f t="shared" si="18"/>
        <v>783361.51</v>
      </c>
      <c r="L192" s="98"/>
      <c r="M192" s="59">
        <v>709278.96</v>
      </c>
      <c r="N192" s="59">
        <v>74082.55</v>
      </c>
      <c r="O192" s="91">
        <f t="shared" si="19"/>
        <v>783361.51</v>
      </c>
      <c r="P192" s="247"/>
      <c r="Q192" s="60"/>
      <c r="R192" s="351"/>
    </row>
    <row r="193" spans="1:18" s="26" customFormat="1" ht="30" customHeight="1">
      <c r="A193" s="360"/>
      <c r="B193" s="45">
        <v>13</v>
      </c>
      <c r="C193" s="46" t="s">
        <v>119</v>
      </c>
      <c r="D193" s="54" t="s">
        <v>46</v>
      </c>
      <c r="E193" s="47" t="s">
        <v>103</v>
      </c>
      <c r="F193" s="189" t="s">
        <v>125</v>
      </c>
      <c r="G193" s="109" t="s">
        <v>33</v>
      </c>
      <c r="H193" s="59"/>
      <c r="I193" s="59">
        <v>1030542.5</v>
      </c>
      <c r="J193" s="59">
        <v>127922.23</v>
      </c>
      <c r="K193" s="114">
        <f t="shared" si="18"/>
        <v>1158464.73</v>
      </c>
      <c r="L193" s="98"/>
      <c r="M193" s="59">
        <v>1030542.5</v>
      </c>
      <c r="N193" s="59">
        <v>127922.23</v>
      </c>
      <c r="O193" s="91">
        <f t="shared" si="19"/>
        <v>1158464.73</v>
      </c>
      <c r="P193" s="247"/>
      <c r="Q193" s="60"/>
      <c r="R193" s="351"/>
    </row>
    <row r="194" spans="1:18" s="26" customFormat="1" ht="30" customHeight="1">
      <c r="A194" s="360"/>
      <c r="B194" s="45">
        <v>14</v>
      </c>
      <c r="C194" s="46" t="s">
        <v>119</v>
      </c>
      <c r="D194" s="54" t="s">
        <v>46</v>
      </c>
      <c r="E194" s="47" t="s">
        <v>103</v>
      </c>
      <c r="F194" s="189" t="s">
        <v>126</v>
      </c>
      <c r="G194" s="109" t="s">
        <v>33</v>
      </c>
      <c r="H194" s="59"/>
      <c r="I194" s="59">
        <v>1011402.56</v>
      </c>
      <c r="J194" s="59">
        <v>105755.72</v>
      </c>
      <c r="K194" s="114">
        <f t="shared" si="18"/>
        <v>1117158.28</v>
      </c>
      <c r="L194" s="98"/>
      <c r="M194" s="59">
        <v>1011402.56</v>
      </c>
      <c r="N194" s="59">
        <v>105755.72</v>
      </c>
      <c r="O194" s="91">
        <f t="shared" si="19"/>
        <v>1117158.28</v>
      </c>
      <c r="P194" s="247"/>
      <c r="Q194" s="60"/>
      <c r="R194" s="351"/>
    </row>
    <row r="195" spans="1:18" s="26" customFormat="1" ht="30" customHeight="1">
      <c r="A195" s="360"/>
      <c r="B195" s="45">
        <v>15</v>
      </c>
      <c r="C195" s="46" t="s">
        <v>119</v>
      </c>
      <c r="D195" s="54" t="s">
        <v>46</v>
      </c>
      <c r="E195" s="47" t="s">
        <v>103</v>
      </c>
      <c r="F195" s="189" t="s">
        <v>127</v>
      </c>
      <c r="G195" s="109" t="s">
        <v>33</v>
      </c>
      <c r="H195" s="59"/>
      <c r="I195" s="59">
        <v>2231790.37</v>
      </c>
      <c r="J195" s="59">
        <v>233363.64</v>
      </c>
      <c r="K195" s="114">
        <f t="shared" si="18"/>
        <v>2465154.0100000002</v>
      </c>
      <c r="L195" s="98"/>
      <c r="M195" s="59">
        <v>2231790.37</v>
      </c>
      <c r="N195" s="59">
        <v>233363.64</v>
      </c>
      <c r="O195" s="91">
        <f t="shared" si="19"/>
        <v>2465154.0100000002</v>
      </c>
      <c r="P195" s="247"/>
      <c r="Q195" s="60"/>
      <c r="R195" s="351"/>
    </row>
    <row r="196" spans="1:18" s="26" customFormat="1" ht="30" customHeight="1">
      <c r="A196" s="360"/>
      <c r="B196" s="45">
        <v>16</v>
      </c>
      <c r="C196" s="46" t="s">
        <v>119</v>
      </c>
      <c r="D196" s="54" t="s">
        <v>46</v>
      </c>
      <c r="E196" s="47" t="s">
        <v>103</v>
      </c>
      <c r="F196" s="189" t="s">
        <v>128</v>
      </c>
      <c r="G196" s="109" t="s">
        <v>33</v>
      </c>
      <c r="H196" s="59"/>
      <c r="I196" s="59">
        <v>1733343.89</v>
      </c>
      <c r="J196" s="59"/>
      <c r="K196" s="114">
        <f t="shared" si="18"/>
        <v>1733343.89</v>
      </c>
      <c r="L196" s="98"/>
      <c r="M196" s="59">
        <v>1733343.89</v>
      </c>
      <c r="N196" s="59"/>
      <c r="O196" s="91">
        <f t="shared" si="19"/>
        <v>1733343.89</v>
      </c>
      <c r="P196" s="247"/>
      <c r="Q196" s="60"/>
      <c r="R196" s="351"/>
    </row>
    <row r="197" spans="1:18" s="37" customFormat="1" ht="30" customHeight="1">
      <c r="A197" s="361"/>
      <c r="B197" s="45">
        <v>17</v>
      </c>
      <c r="C197" s="46" t="s">
        <v>119</v>
      </c>
      <c r="D197" s="54" t="s">
        <v>46</v>
      </c>
      <c r="E197" s="47" t="s">
        <v>103</v>
      </c>
      <c r="F197" s="189" t="s">
        <v>129</v>
      </c>
      <c r="G197" s="109" t="s">
        <v>33</v>
      </c>
      <c r="H197" s="59"/>
      <c r="I197" s="59">
        <v>359795.86</v>
      </c>
      <c r="J197" s="59">
        <v>37275.58</v>
      </c>
      <c r="K197" s="114">
        <f t="shared" si="18"/>
        <v>397071.44</v>
      </c>
      <c r="L197" s="98"/>
      <c r="M197" s="59">
        <v>359795.86</v>
      </c>
      <c r="N197" s="59">
        <v>37275.58</v>
      </c>
      <c r="O197" s="91">
        <f t="shared" si="19"/>
        <v>397071.44</v>
      </c>
      <c r="P197" s="247"/>
      <c r="Q197" s="15"/>
      <c r="R197" s="35"/>
    </row>
    <row r="198" spans="1:19" s="37" customFormat="1" ht="30" customHeight="1">
      <c r="A198" s="360"/>
      <c r="B198" s="49">
        <v>18</v>
      </c>
      <c r="C198" s="50" t="s">
        <v>119</v>
      </c>
      <c r="D198" s="51" t="s">
        <v>46</v>
      </c>
      <c r="E198" s="52" t="s">
        <v>103</v>
      </c>
      <c r="F198" s="190" t="s">
        <v>130</v>
      </c>
      <c r="G198" s="110" t="s">
        <v>33</v>
      </c>
      <c r="H198" s="61"/>
      <c r="I198" s="61"/>
      <c r="J198" s="61">
        <v>900976.63</v>
      </c>
      <c r="K198" s="115">
        <f t="shared" si="18"/>
        <v>900976.63</v>
      </c>
      <c r="L198" s="99"/>
      <c r="M198" s="61"/>
      <c r="N198" s="61">
        <v>900976.63</v>
      </c>
      <c r="O198" s="92">
        <f t="shared" si="19"/>
        <v>900976.63</v>
      </c>
      <c r="P198" s="248"/>
      <c r="Q198" s="66"/>
      <c r="R198" s="35"/>
      <c r="S198" s="58"/>
    </row>
    <row r="199" spans="1:18" s="26" customFormat="1" ht="30" customHeight="1">
      <c r="A199" s="360"/>
      <c r="B199" s="49">
        <v>19</v>
      </c>
      <c r="C199" s="50" t="s">
        <v>162</v>
      </c>
      <c r="D199" s="51" t="s">
        <v>46</v>
      </c>
      <c r="E199" s="52" t="s">
        <v>47</v>
      </c>
      <c r="F199" s="190" t="s">
        <v>48</v>
      </c>
      <c r="G199" s="110" t="s">
        <v>33</v>
      </c>
      <c r="H199" s="61"/>
      <c r="I199" s="61">
        <v>306684.26</v>
      </c>
      <c r="J199" s="61"/>
      <c r="K199" s="115">
        <f aca="true" t="shared" si="20" ref="K199:K204">SUM(H199:J199)</f>
        <v>306684.26</v>
      </c>
      <c r="L199" s="99"/>
      <c r="M199" s="61">
        <v>306684.26</v>
      </c>
      <c r="N199" s="61"/>
      <c r="O199" s="92">
        <f aca="true" t="shared" si="21" ref="O199:O204">SUM(L199:N199)</f>
        <v>306684.26</v>
      </c>
      <c r="P199" s="248"/>
      <c r="Q199" s="60"/>
      <c r="R199" s="352"/>
    </row>
    <row r="200" spans="1:18" s="26" customFormat="1" ht="30" customHeight="1">
      <c r="A200" s="360"/>
      <c r="B200" s="45">
        <v>20</v>
      </c>
      <c r="C200" s="46" t="s">
        <v>164</v>
      </c>
      <c r="D200" s="54" t="s">
        <v>46</v>
      </c>
      <c r="E200" s="47" t="s">
        <v>78</v>
      </c>
      <c r="F200" s="189" t="s">
        <v>89</v>
      </c>
      <c r="G200" s="109" t="s">
        <v>33</v>
      </c>
      <c r="H200" s="59"/>
      <c r="I200" s="59">
        <v>285293.68</v>
      </c>
      <c r="J200" s="59">
        <v>4578.07</v>
      </c>
      <c r="K200" s="114">
        <f t="shared" si="20"/>
        <v>289871.75</v>
      </c>
      <c r="L200" s="98"/>
      <c r="M200" s="59">
        <v>285293.68</v>
      </c>
      <c r="N200" s="59">
        <v>4578.07</v>
      </c>
      <c r="O200" s="91">
        <f t="shared" si="21"/>
        <v>289871.75</v>
      </c>
      <c r="P200" s="247"/>
      <c r="Q200" s="60"/>
      <c r="R200" s="351"/>
    </row>
    <row r="201" spans="1:18" s="26" customFormat="1" ht="30" customHeight="1">
      <c r="A201" s="360"/>
      <c r="B201" s="45">
        <v>21</v>
      </c>
      <c r="C201" s="46" t="s">
        <v>164</v>
      </c>
      <c r="D201" s="54" t="s">
        <v>46</v>
      </c>
      <c r="E201" s="47" t="s">
        <v>78</v>
      </c>
      <c r="F201" s="189" t="s">
        <v>90</v>
      </c>
      <c r="G201" s="109" t="s">
        <v>33</v>
      </c>
      <c r="H201" s="59"/>
      <c r="I201" s="59">
        <v>485579.53</v>
      </c>
      <c r="J201" s="59"/>
      <c r="K201" s="114">
        <f t="shared" si="20"/>
        <v>485579.53</v>
      </c>
      <c r="L201" s="98"/>
      <c r="M201" s="59">
        <v>485579.53</v>
      </c>
      <c r="N201" s="59"/>
      <c r="O201" s="91">
        <f t="shared" si="21"/>
        <v>485579.53</v>
      </c>
      <c r="P201" s="247"/>
      <c r="Q201" s="60"/>
      <c r="R201" s="351"/>
    </row>
    <row r="202" spans="1:18" s="26" customFormat="1" ht="30" customHeight="1">
      <c r="A202" s="360"/>
      <c r="B202" s="45">
        <v>22</v>
      </c>
      <c r="C202" s="46" t="s">
        <v>164</v>
      </c>
      <c r="D202" s="54" t="s">
        <v>46</v>
      </c>
      <c r="E202" s="47" t="s">
        <v>78</v>
      </c>
      <c r="F202" s="189" t="s">
        <v>91</v>
      </c>
      <c r="G202" s="109" t="s">
        <v>33</v>
      </c>
      <c r="H202" s="59"/>
      <c r="I202" s="59">
        <v>429798.74</v>
      </c>
      <c r="J202" s="59">
        <v>6896.91</v>
      </c>
      <c r="K202" s="114">
        <f t="shared" si="20"/>
        <v>436695.64999999997</v>
      </c>
      <c r="L202" s="98"/>
      <c r="M202" s="59">
        <v>429798.74</v>
      </c>
      <c r="N202" s="59">
        <v>6896.91</v>
      </c>
      <c r="O202" s="91">
        <f t="shared" si="21"/>
        <v>436695.64999999997</v>
      </c>
      <c r="P202" s="247"/>
      <c r="Q202" s="60"/>
      <c r="R202" s="351"/>
    </row>
    <row r="203" spans="1:18" s="26" customFormat="1" ht="30" customHeight="1">
      <c r="A203" s="360"/>
      <c r="B203" s="49">
        <v>23</v>
      </c>
      <c r="C203" s="50" t="s">
        <v>164</v>
      </c>
      <c r="D203" s="51" t="s">
        <v>46</v>
      </c>
      <c r="E203" s="52" t="s">
        <v>78</v>
      </c>
      <c r="F203" s="190" t="s">
        <v>92</v>
      </c>
      <c r="G203" s="110" t="s">
        <v>33</v>
      </c>
      <c r="H203" s="61"/>
      <c r="I203" s="61">
        <v>818957.5</v>
      </c>
      <c r="J203" s="61"/>
      <c r="K203" s="115">
        <f t="shared" si="20"/>
        <v>818957.5</v>
      </c>
      <c r="L203" s="99"/>
      <c r="M203" s="61">
        <v>818957.5</v>
      </c>
      <c r="N203" s="61"/>
      <c r="O203" s="92">
        <f t="shared" si="21"/>
        <v>818957.5</v>
      </c>
      <c r="P203" s="248"/>
      <c r="Q203" s="60"/>
      <c r="R203" s="351"/>
    </row>
    <row r="204" spans="1:18" s="26" customFormat="1" ht="30" customHeight="1">
      <c r="A204" s="361"/>
      <c r="B204" s="49">
        <v>24</v>
      </c>
      <c r="C204" s="50" t="s">
        <v>200</v>
      </c>
      <c r="D204" s="51" t="s">
        <v>46</v>
      </c>
      <c r="E204" s="52" t="s">
        <v>47</v>
      </c>
      <c r="F204" s="190" t="s">
        <v>48</v>
      </c>
      <c r="G204" s="110" t="s">
        <v>33</v>
      </c>
      <c r="H204" s="61"/>
      <c r="I204" s="61">
        <v>276091.46</v>
      </c>
      <c r="J204" s="61"/>
      <c r="K204" s="115">
        <f t="shared" si="20"/>
        <v>276091.46</v>
      </c>
      <c r="L204" s="99"/>
      <c r="M204" s="61">
        <v>276091.46</v>
      </c>
      <c r="N204" s="61"/>
      <c r="O204" s="92">
        <f t="shared" si="21"/>
        <v>276091.46</v>
      </c>
      <c r="P204" s="248"/>
      <c r="Q204" s="60"/>
      <c r="R204" s="352"/>
    </row>
    <row r="205" spans="1:18" s="26" customFormat="1" ht="30" customHeight="1">
      <c r="A205" s="360"/>
      <c r="B205" s="45">
        <v>25</v>
      </c>
      <c r="C205" s="46" t="s">
        <v>201</v>
      </c>
      <c r="D205" s="54" t="s">
        <v>46</v>
      </c>
      <c r="E205" s="47" t="s">
        <v>78</v>
      </c>
      <c r="F205" s="189" t="s">
        <v>89</v>
      </c>
      <c r="G205" s="109" t="s">
        <v>33</v>
      </c>
      <c r="H205" s="59"/>
      <c r="I205" s="59">
        <v>265816.06</v>
      </c>
      <c r="J205" s="59"/>
      <c r="K205" s="114">
        <f aca="true" t="shared" si="22" ref="K205:K211">SUM(H205:J205)</f>
        <v>265816.06</v>
      </c>
      <c r="L205" s="98"/>
      <c r="M205" s="59">
        <v>265816.06</v>
      </c>
      <c r="N205" s="59"/>
      <c r="O205" s="91">
        <f aca="true" t="shared" si="23" ref="O205:O211">SUM(L205:N205)</f>
        <v>265816.06</v>
      </c>
      <c r="P205" s="247"/>
      <c r="Q205" s="60"/>
      <c r="R205" s="351"/>
    </row>
    <row r="206" spans="1:18" s="26" customFormat="1" ht="30" customHeight="1">
      <c r="A206" s="360"/>
      <c r="B206" s="45">
        <v>26</v>
      </c>
      <c r="C206" s="46" t="s">
        <v>201</v>
      </c>
      <c r="D206" s="54" t="s">
        <v>46</v>
      </c>
      <c r="E206" s="47" t="s">
        <v>78</v>
      </c>
      <c r="F206" s="189" t="s">
        <v>90</v>
      </c>
      <c r="G206" s="109" t="s">
        <v>33</v>
      </c>
      <c r="H206" s="59"/>
      <c r="I206" s="59">
        <v>454215.71</v>
      </c>
      <c r="J206" s="59">
        <v>603422.75</v>
      </c>
      <c r="K206" s="114">
        <f t="shared" si="22"/>
        <v>1057638.46</v>
      </c>
      <c r="L206" s="98"/>
      <c r="M206" s="59">
        <v>454215.71</v>
      </c>
      <c r="N206" s="59">
        <v>603422.75</v>
      </c>
      <c r="O206" s="91">
        <f t="shared" si="23"/>
        <v>1057638.46</v>
      </c>
      <c r="P206" s="247"/>
      <c r="Q206" s="60"/>
      <c r="R206" s="351"/>
    </row>
    <row r="207" spans="1:18" s="26" customFormat="1" ht="30" customHeight="1">
      <c r="A207" s="359"/>
      <c r="B207" s="45">
        <v>27</v>
      </c>
      <c r="C207" s="46" t="s">
        <v>201</v>
      </c>
      <c r="D207" s="54" t="s">
        <v>46</v>
      </c>
      <c r="E207" s="47" t="s">
        <v>78</v>
      </c>
      <c r="F207" s="189" t="s">
        <v>91</v>
      </c>
      <c r="G207" s="109" t="s">
        <v>33</v>
      </c>
      <c r="H207" s="59"/>
      <c r="I207" s="59">
        <v>400190.12</v>
      </c>
      <c r="J207" s="59"/>
      <c r="K207" s="114">
        <f t="shared" si="22"/>
        <v>400190.12</v>
      </c>
      <c r="L207" s="98"/>
      <c r="M207" s="59">
        <v>400190.12</v>
      </c>
      <c r="N207" s="59"/>
      <c r="O207" s="91">
        <f t="shared" si="23"/>
        <v>400190.12</v>
      </c>
      <c r="P207" s="247"/>
      <c r="Q207" s="60"/>
      <c r="R207" s="351"/>
    </row>
    <row r="208" spans="1:18" s="26" customFormat="1" ht="30" customHeight="1">
      <c r="A208" s="359"/>
      <c r="B208" s="49">
        <v>28</v>
      </c>
      <c r="C208" s="50" t="s">
        <v>201</v>
      </c>
      <c r="D208" s="51" t="s">
        <v>46</v>
      </c>
      <c r="E208" s="52" t="s">
        <v>78</v>
      </c>
      <c r="F208" s="190" t="s">
        <v>92</v>
      </c>
      <c r="G208" s="110" t="s">
        <v>33</v>
      </c>
      <c r="H208" s="61"/>
      <c r="I208" s="61">
        <v>762609.27</v>
      </c>
      <c r="J208" s="61"/>
      <c r="K208" s="115">
        <f t="shared" si="22"/>
        <v>762609.27</v>
      </c>
      <c r="L208" s="99"/>
      <c r="M208" s="61">
        <v>762609.27</v>
      </c>
      <c r="N208" s="61"/>
      <c r="O208" s="92">
        <f t="shared" si="23"/>
        <v>762609.27</v>
      </c>
      <c r="P208" s="248"/>
      <c r="Q208" s="60"/>
      <c r="R208" s="351"/>
    </row>
    <row r="209" spans="1:18" s="26" customFormat="1" ht="30" customHeight="1">
      <c r="A209" s="359"/>
      <c r="B209" s="45">
        <v>29</v>
      </c>
      <c r="C209" s="46" t="s">
        <v>212</v>
      </c>
      <c r="D209" s="54" t="s">
        <v>46</v>
      </c>
      <c r="E209" s="47" t="s">
        <v>47</v>
      </c>
      <c r="F209" s="189" t="s">
        <v>48</v>
      </c>
      <c r="G209" s="109" t="s">
        <v>33</v>
      </c>
      <c r="H209" s="59"/>
      <c r="I209" s="59">
        <v>285632.15</v>
      </c>
      <c r="J209" s="59"/>
      <c r="K209" s="114">
        <f t="shared" si="22"/>
        <v>285632.15</v>
      </c>
      <c r="L209" s="98"/>
      <c r="M209" s="59">
        <v>285632.15</v>
      </c>
      <c r="N209" s="59"/>
      <c r="O209" s="91">
        <f t="shared" si="23"/>
        <v>285632.15</v>
      </c>
      <c r="P209" s="247"/>
      <c r="Q209" s="60"/>
      <c r="R209" s="352"/>
    </row>
    <row r="210" spans="1:18" s="26" customFormat="1" ht="30" customHeight="1">
      <c r="A210" s="359"/>
      <c r="B210" s="45">
        <v>30</v>
      </c>
      <c r="C210" s="46" t="s">
        <v>212</v>
      </c>
      <c r="D210" s="54" t="s">
        <v>46</v>
      </c>
      <c r="E210" s="47" t="s">
        <v>47</v>
      </c>
      <c r="F210" s="189" t="s">
        <v>49</v>
      </c>
      <c r="G210" s="109" t="s">
        <v>33</v>
      </c>
      <c r="H210" s="59"/>
      <c r="I210" s="59">
        <v>33801.57</v>
      </c>
      <c r="J210" s="59"/>
      <c r="K210" s="114">
        <f t="shared" si="22"/>
        <v>33801.57</v>
      </c>
      <c r="L210" s="98"/>
      <c r="M210" s="59">
        <v>33801.57</v>
      </c>
      <c r="N210" s="59"/>
      <c r="O210" s="91">
        <f t="shared" si="23"/>
        <v>33801.57</v>
      </c>
      <c r="P210" s="247"/>
      <c r="Q210" s="60"/>
      <c r="R210" s="352"/>
    </row>
    <row r="211" spans="1:18" s="26" customFormat="1" ht="30" customHeight="1">
      <c r="A211" s="359"/>
      <c r="B211" s="49">
        <v>31</v>
      </c>
      <c r="C211" s="50" t="s">
        <v>212</v>
      </c>
      <c r="D211" s="51" t="s">
        <v>46</v>
      </c>
      <c r="E211" s="52" t="s">
        <v>47</v>
      </c>
      <c r="F211" s="190" t="s">
        <v>49</v>
      </c>
      <c r="G211" s="110" t="s">
        <v>33</v>
      </c>
      <c r="H211" s="61"/>
      <c r="I211" s="61">
        <v>13799.12</v>
      </c>
      <c r="J211" s="61"/>
      <c r="K211" s="115">
        <f t="shared" si="22"/>
        <v>13799.12</v>
      </c>
      <c r="L211" s="99"/>
      <c r="M211" s="61">
        <v>13799.12</v>
      </c>
      <c r="N211" s="61"/>
      <c r="O211" s="92">
        <f t="shared" si="23"/>
        <v>13799.12</v>
      </c>
      <c r="P211" s="248"/>
      <c r="Q211" s="60"/>
      <c r="R211" s="352"/>
    </row>
    <row r="212" spans="1:18" s="26" customFormat="1" ht="30" customHeight="1">
      <c r="A212" s="360"/>
      <c r="B212" s="45">
        <v>32</v>
      </c>
      <c r="C212" s="46" t="s">
        <v>214</v>
      </c>
      <c r="D212" s="54" t="s">
        <v>46</v>
      </c>
      <c r="E212" s="47" t="s">
        <v>78</v>
      </c>
      <c r="F212" s="189" t="s">
        <v>89</v>
      </c>
      <c r="G212" s="109" t="s">
        <v>33</v>
      </c>
      <c r="H212" s="59"/>
      <c r="I212" s="59">
        <v>281331.9</v>
      </c>
      <c r="J212" s="59"/>
      <c r="K212" s="114">
        <f aca="true" t="shared" si="24" ref="K212:K236">SUM(H212:J212)</f>
        <v>281331.9</v>
      </c>
      <c r="L212" s="98"/>
      <c r="M212" s="59">
        <v>281331.9</v>
      </c>
      <c r="N212" s="59"/>
      <c r="O212" s="91">
        <f aca="true" t="shared" si="25" ref="O212:O230">SUM(L212:N212)</f>
        <v>281331.9</v>
      </c>
      <c r="P212" s="247"/>
      <c r="Q212" s="60"/>
      <c r="R212" s="351"/>
    </row>
    <row r="213" spans="1:18" s="26" customFormat="1" ht="30" customHeight="1">
      <c r="A213" s="360"/>
      <c r="B213" s="45">
        <v>33</v>
      </c>
      <c r="C213" s="46" t="s">
        <v>214</v>
      </c>
      <c r="D213" s="54" t="s">
        <v>46</v>
      </c>
      <c r="E213" s="47" t="s">
        <v>78</v>
      </c>
      <c r="F213" s="189" t="s">
        <v>90</v>
      </c>
      <c r="G213" s="109" t="s">
        <v>33</v>
      </c>
      <c r="H213" s="59"/>
      <c r="I213" s="59">
        <v>480746.31</v>
      </c>
      <c r="J213" s="59">
        <v>3428.07</v>
      </c>
      <c r="K213" s="114">
        <f t="shared" si="24"/>
        <v>484174.38</v>
      </c>
      <c r="L213" s="98"/>
      <c r="M213" s="59">
        <v>480746.31</v>
      </c>
      <c r="N213" s="59">
        <v>3428.07</v>
      </c>
      <c r="O213" s="91">
        <f t="shared" si="25"/>
        <v>484174.38</v>
      </c>
      <c r="P213" s="247"/>
      <c r="Q213" s="60"/>
      <c r="R213" s="351"/>
    </row>
    <row r="214" spans="1:18" s="26" customFormat="1" ht="30" customHeight="1">
      <c r="A214" s="361"/>
      <c r="B214" s="45">
        <v>34</v>
      </c>
      <c r="C214" s="46" t="s">
        <v>214</v>
      </c>
      <c r="D214" s="54" t="s">
        <v>46</v>
      </c>
      <c r="E214" s="47" t="s">
        <v>78</v>
      </c>
      <c r="F214" s="189" t="s">
        <v>91</v>
      </c>
      <c r="G214" s="109" t="s">
        <v>33</v>
      </c>
      <c r="H214" s="59"/>
      <c r="I214" s="59">
        <v>423565.05</v>
      </c>
      <c r="J214" s="59"/>
      <c r="K214" s="114">
        <f t="shared" si="24"/>
        <v>423565.05</v>
      </c>
      <c r="L214" s="98"/>
      <c r="M214" s="59">
        <v>423565.05</v>
      </c>
      <c r="N214" s="59"/>
      <c r="O214" s="91">
        <f t="shared" si="25"/>
        <v>423565.05</v>
      </c>
      <c r="P214" s="247"/>
      <c r="Q214" s="60"/>
      <c r="R214" s="351"/>
    </row>
    <row r="215" spans="1:18" s="26" customFormat="1" ht="30" customHeight="1">
      <c r="A215" s="360"/>
      <c r="B215" s="49">
        <v>35</v>
      </c>
      <c r="C215" s="50" t="s">
        <v>214</v>
      </c>
      <c r="D215" s="51" t="s">
        <v>46</v>
      </c>
      <c r="E215" s="52" t="s">
        <v>78</v>
      </c>
      <c r="F215" s="190" t="s">
        <v>92</v>
      </c>
      <c r="G215" s="110" t="s">
        <v>33</v>
      </c>
      <c r="H215" s="61"/>
      <c r="I215" s="61">
        <v>806949.39</v>
      </c>
      <c r="J215" s="61"/>
      <c r="K215" s="115">
        <f t="shared" si="24"/>
        <v>806949.39</v>
      </c>
      <c r="L215" s="99"/>
      <c r="M215" s="61">
        <v>806949.39</v>
      </c>
      <c r="N215" s="61"/>
      <c r="O215" s="92">
        <f t="shared" si="25"/>
        <v>806949.39</v>
      </c>
      <c r="P215" s="248"/>
      <c r="Q215" s="60"/>
      <c r="R215" s="351"/>
    </row>
    <row r="216" spans="1:18" s="26" customFormat="1" ht="30" customHeight="1">
      <c r="A216" s="360"/>
      <c r="B216" s="45">
        <v>36</v>
      </c>
      <c r="C216" s="46" t="s">
        <v>219</v>
      </c>
      <c r="D216" s="54" t="s">
        <v>46</v>
      </c>
      <c r="E216" s="47" t="s">
        <v>78</v>
      </c>
      <c r="F216" s="189" t="s">
        <v>89</v>
      </c>
      <c r="G216" s="109" t="s">
        <v>33</v>
      </c>
      <c r="H216" s="59"/>
      <c r="I216" s="59">
        <v>273766.88</v>
      </c>
      <c r="J216" s="59"/>
      <c r="K216" s="114">
        <f t="shared" si="24"/>
        <v>273766.88</v>
      </c>
      <c r="L216" s="98"/>
      <c r="M216" s="59">
        <v>273766.88</v>
      </c>
      <c r="N216" s="59"/>
      <c r="O216" s="91">
        <f t="shared" si="25"/>
        <v>273766.88</v>
      </c>
      <c r="P216" s="247"/>
      <c r="Q216" s="60"/>
      <c r="R216" s="351"/>
    </row>
    <row r="217" spans="1:18" s="26" customFormat="1" ht="30" customHeight="1">
      <c r="A217" s="360"/>
      <c r="B217" s="45">
        <v>37</v>
      </c>
      <c r="C217" s="46" t="s">
        <v>219</v>
      </c>
      <c r="D217" s="54" t="s">
        <v>46</v>
      </c>
      <c r="E217" s="47" t="s">
        <v>78</v>
      </c>
      <c r="F217" s="189" t="s">
        <v>90</v>
      </c>
      <c r="G217" s="109" t="s">
        <v>33</v>
      </c>
      <c r="H217" s="59"/>
      <c r="I217" s="59">
        <v>467094.34</v>
      </c>
      <c r="J217" s="59"/>
      <c r="K217" s="114">
        <f t="shared" si="24"/>
        <v>467094.34</v>
      </c>
      <c r="L217" s="98"/>
      <c r="M217" s="59">
        <v>467094.34</v>
      </c>
      <c r="N217" s="59"/>
      <c r="O217" s="91">
        <f t="shared" si="25"/>
        <v>467094.34</v>
      </c>
      <c r="P217" s="247"/>
      <c r="Q217" s="60"/>
      <c r="R217" s="351"/>
    </row>
    <row r="218" spans="1:18" s="26" customFormat="1" ht="30" customHeight="1">
      <c r="A218" s="360"/>
      <c r="B218" s="45">
        <v>38</v>
      </c>
      <c r="C218" s="46" t="s">
        <v>219</v>
      </c>
      <c r="D218" s="54" t="s">
        <v>46</v>
      </c>
      <c r="E218" s="47" t="s">
        <v>78</v>
      </c>
      <c r="F218" s="189" t="s">
        <v>91</v>
      </c>
      <c r="G218" s="109" t="s">
        <v>33</v>
      </c>
      <c r="H218" s="59"/>
      <c r="I218" s="59">
        <v>411536.91</v>
      </c>
      <c r="J218" s="59"/>
      <c r="K218" s="114">
        <f t="shared" si="24"/>
        <v>411536.91</v>
      </c>
      <c r="L218" s="98"/>
      <c r="M218" s="59">
        <v>411536.91</v>
      </c>
      <c r="N218" s="59"/>
      <c r="O218" s="91">
        <f t="shared" si="25"/>
        <v>411536.91</v>
      </c>
      <c r="P218" s="247"/>
      <c r="Q218" s="60"/>
      <c r="R218" s="351"/>
    </row>
    <row r="219" spans="1:18" s="26" customFormat="1" ht="30" customHeight="1">
      <c r="A219" s="365">
        <v>448</v>
      </c>
      <c r="B219" s="49">
        <v>39</v>
      </c>
      <c r="C219" s="50" t="s">
        <v>219</v>
      </c>
      <c r="D219" s="51" t="s">
        <v>46</v>
      </c>
      <c r="E219" s="52" t="s">
        <v>78</v>
      </c>
      <c r="F219" s="190" t="s">
        <v>92</v>
      </c>
      <c r="G219" s="110" t="s">
        <v>33</v>
      </c>
      <c r="H219" s="61"/>
      <c r="I219" s="61">
        <v>786038.47</v>
      </c>
      <c r="J219" s="61"/>
      <c r="K219" s="115">
        <f t="shared" si="24"/>
        <v>786038.47</v>
      </c>
      <c r="L219" s="99"/>
      <c r="M219" s="61">
        <v>786038.47</v>
      </c>
      <c r="N219" s="61"/>
      <c r="O219" s="92">
        <f t="shared" si="25"/>
        <v>786038.47</v>
      </c>
      <c r="P219" s="248"/>
      <c r="Q219" s="60"/>
      <c r="R219" s="351"/>
    </row>
    <row r="220" spans="1:18" s="26" customFormat="1" ht="30" customHeight="1">
      <c r="A220" s="365"/>
      <c r="B220" s="49">
        <v>40</v>
      </c>
      <c r="C220" s="50" t="s">
        <v>221</v>
      </c>
      <c r="D220" s="51" t="s">
        <v>46</v>
      </c>
      <c r="E220" s="52" t="s">
        <v>47</v>
      </c>
      <c r="F220" s="190" t="s">
        <v>48</v>
      </c>
      <c r="G220" s="110" t="s">
        <v>33</v>
      </c>
      <c r="H220" s="61"/>
      <c r="I220" s="61">
        <v>268667.98</v>
      </c>
      <c r="J220" s="61"/>
      <c r="K220" s="115">
        <f t="shared" si="24"/>
        <v>268667.98</v>
      </c>
      <c r="L220" s="99"/>
      <c r="M220" s="61">
        <v>268667.98</v>
      </c>
      <c r="N220" s="61"/>
      <c r="O220" s="92">
        <f t="shared" si="25"/>
        <v>268667.98</v>
      </c>
      <c r="P220" s="248"/>
      <c r="Q220" s="60"/>
      <c r="R220" s="352"/>
    </row>
    <row r="221" spans="1:18" s="26" customFormat="1" ht="30" customHeight="1">
      <c r="A221" s="362"/>
      <c r="B221" s="45">
        <v>41</v>
      </c>
      <c r="C221" s="46" t="s">
        <v>223</v>
      </c>
      <c r="D221" s="54" t="s">
        <v>46</v>
      </c>
      <c r="E221" s="47" t="s">
        <v>103</v>
      </c>
      <c r="F221" s="189" t="s">
        <v>120</v>
      </c>
      <c r="G221" s="109" t="s">
        <v>33</v>
      </c>
      <c r="H221" s="59"/>
      <c r="I221" s="59">
        <v>881264.14</v>
      </c>
      <c r="J221" s="59">
        <v>41.03</v>
      </c>
      <c r="K221" s="114">
        <f t="shared" si="24"/>
        <v>881305.17</v>
      </c>
      <c r="L221" s="98"/>
      <c r="M221" s="59">
        <v>881264.14</v>
      </c>
      <c r="N221" s="59">
        <v>41.03</v>
      </c>
      <c r="O221" s="91">
        <f t="shared" si="25"/>
        <v>881305.17</v>
      </c>
      <c r="P221" s="247"/>
      <c r="Q221" s="60"/>
      <c r="R221" s="351"/>
    </row>
    <row r="222" spans="1:18" s="26" customFormat="1" ht="30" customHeight="1">
      <c r="A222" s="360"/>
      <c r="B222" s="45">
        <v>42</v>
      </c>
      <c r="C222" s="46" t="s">
        <v>223</v>
      </c>
      <c r="D222" s="54" t="s">
        <v>46</v>
      </c>
      <c r="E222" s="47" t="s">
        <v>103</v>
      </c>
      <c r="F222" s="189" t="s">
        <v>121</v>
      </c>
      <c r="G222" s="109" t="s">
        <v>33</v>
      </c>
      <c r="H222" s="59"/>
      <c r="I222" s="59">
        <v>880310.78</v>
      </c>
      <c r="J222" s="59">
        <v>40.99</v>
      </c>
      <c r="K222" s="114">
        <f t="shared" si="24"/>
        <v>880351.77</v>
      </c>
      <c r="L222" s="98"/>
      <c r="M222" s="59">
        <v>880310.78</v>
      </c>
      <c r="N222" s="59">
        <v>40.99</v>
      </c>
      <c r="O222" s="91">
        <f t="shared" si="25"/>
        <v>880351.77</v>
      </c>
      <c r="P222" s="247"/>
      <c r="Q222" s="60"/>
      <c r="R222" s="351"/>
    </row>
    <row r="223" spans="1:18" s="26" customFormat="1" ht="30" customHeight="1">
      <c r="A223" s="360"/>
      <c r="B223" s="45">
        <v>43</v>
      </c>
      <c r="C223" s="46" t="s">
        <v>223</v>
      </c>
      <c r="D223" s="54" t="s">
        <v>46</v>
      </c>
      <c r="E223" s="47" t="s">
        <v>103</v>
      </c>
      <c r="F223" s="189" t="s">
        <v>122</v>
      </c>
      <c r="G223" s="109" t="s">
        <v>33</v>
      </c>
      <c r="H223" s="59"/>
      <c r="I223" s="59">
        <v>2341957.67</v>
      </c>
      <c r="J223" s="59">
        <v>109.05</v>
      </c>
      <c r="K223" s="114">
        <f t="shared" si="24"/>
        <v>2342066.7199999997</v>
      </c>
      <c r="L223" s="98"/>
      <c r="M223" s="59">
        <v>2341957.67</v>
      </c>
      <c r="N223" s="59">
        <v>109.05</v>
      </c>
      <c r="O223" s="91">
        <f t="shared" si="25"/>
        <v>2342066.7199999997</v>
      </c>
      <c r="P223" s="247"/>
      <c r="Q223" s="60"/>
      <c r="R223" s="351"/>
    </row>
    <row r="224" spans="1:18" s="26" customFormat="1" ht="30" customHeight="1">
      <c r="A224" s="360"/>
      <c r="B224" s="45">
        <v>44</v>
      </c>
      <c r="C224" s="46" t="s">
        <v>223</v>
      </c>
      <c r="D224" s="54" t="s">
        <v>46</v>
      </c>
      <c r="E224" s="47" t="s">
        <v>103</v>
      </c>
      <c r="F224" s="189" t="s">
        <v>123</v>
      </c>
      <c r="G224" s="109" t="s">
        <v>33</v>
      </c>
      <c r="H224" s="59"/>
      <c r="I224" s="59">
        <v>911062.89</v>
      </c>
      <c r="J224" s="59">
        <v>58.18</v>
      </c>
      <c r="K224" s="114">
        <f t="shared" si="24"/>
        <v>911121.0700000001</v>
      </c>
      <c r="L224" s="98"/>
      <c r="M224" s="59">
        <v>911062.89</v>
      </c>
      <c r="N224" s="59">
        <v>58.18</v>
      </c>
      <c r="O224" s="91">
        <f t="shared" si="25"/>
        <v>911121.0700000001</v>
      </c>
      <c r="P224" s="247"/>
      <c r="Q224" s="60"/>
      <c r="R224" s="351"/>
    </row>
    <row r="225" spans="1:18" s="26" customFormat="1" ht="30" customHeight="1">
      <c r="A225" s="360"/>
      <c r="B225" s="45">
        <v>45</v>
      </c>
      <c r="C225" s="46" t="s">
        <v>223</v>
      </c>
      <c r="D225" s="54" t="s">
        <v>46</v>
      </c>
      <c r="E225" s="47" t="s">
        <v>103</v>
      </c>
      <c r="F225" s="189" t="s">
        <v>124</v>
      </c>
      <c r="G225" s="109" t="s">
        <v>33</v>
      </c>
      <c r="H225" s="59"/>
      <c r="I225" s="59">
        <v>706559.88</v>
      </c>
      <c r="J225" s="59">
        <v>10.49</v>
      </c>
      <c r="K225" s="114">
        <f t="shared" si="24"/>
        <v>706570.37</v>
      </c>
      <c r="L225" s="98"/>
      <c r="M225" s="59">
        <v>706559.88</v>
      </c>
      <c r="N225" s="59">
        <v>10.49</v>
      </c>
      <c r="O225" s="91">
        <f t="shared" si="25"/>
        <v>706570.37</v>
      </c>
      <c r="P225" s="247"/>
      <c r="Q225" s="60"/>
      <c r="R225" s="351"/>
    </row>
    <row r="226" spans="1:18" s="26" customFormat="1" ht="30" customHeight="1">
      <c r="A226" s="361"/>
      <c r="B226" s="45">
        <v>46</v>
      </c>
      <c r="C226" s="46" t="s">
        <v>223</v>
      </c>
      <c r="D226" s="54" t="s">
        <v>46</v>
      </c>
      <c r="E226" s="47" t="s">
        <v>103</v>
      </c>
      <c r="F226" s="189" t="s">
        <v>125</v>
      </c>
      <c r="G226" s="109" t="s">
        <v>33</v>
      </c>
      <c r="H226" s="59"/>
      <c r="I226" s="59">
        <v>1063671.07</v>
      </c>
      <c r="J226" s="59">
        <v>104.86</v>
      </c>
      <c r="K226" s="114">
        <f t="shared" si="24"/>
        <v>1063775.9300000002</v>
      </c>
      <c r="L226" s="98"/>
      <c r="M226" s="59">
        <v>1063671.07</v>
      </c>
      <c r="N226" s="59">
        <v>104.86</v>
      </c>
      <c r="O226" s="91">
        <f t="shared" si="25"/>
        <v>1063775.9300000002</v>
      </c>
      <c r="P226" s="247"/>
      <c r="Q226" s="60"/>
      <c r="R226" s="351"/>
    </row>
    <row r="227" spans="1:18" s="26" customFormat="1" ht="30" customHeight="1">
      <c r="A227" s="360"/>
      <c r="B227" s="45">
        <v>47</v>
      </c>
      <c r="C227" s="46" t="s">
        <v>223</v>
      </c>
      <c r="D227" s="54" t="s">
        <v>46</v>
      </c>
      <c r="E227" s="47" t="s">
        <v>103</v>
      </c>
      <c r="F227" s="189" t="s">
        <v>126</v>
      </c>
      <c r="G227" s="109" t="s">
        <v>33</v>
      </c>
      <c r="H227" s="59"/>
      <c r="I227" s="59">
        <v>967286.39</v>
      </c>
      <c r="J227" s="59">
        <v>86.69</v>
      </c>
      <c r="K227" s="114">
        <f t="shared" si="24"/>
        <v>967373.08</v>
      </c>
      <c r="L227" s="98"/>
      <c r="M227" s="59">
        <v>967286.39</v>
      </c>
      <c r="N227" s="59">
        <v>86.69</v>
      </c>
      <c r="O227" s="91">
        <f t="shared" si="25"/>
        <v>967373.08</v>
      </c>
      <c r="P227" s="247"/>
      <c r="Q227" s="60"/>
      <c r="R227" s="351"/>
    </row>
    <row r="228" spans="1:18" s="26" customFormat="1" ht="30" customHeight="1">
      <c r="A228" s="360"/>
      <c r="B228" s="45">
        <v>48</v>
      </c>
      <c r="C228" s="46" t="s">
        <v>223</v>
      </c>
      <c r="D228" s="54" t="s">
        <v>46</v>
      </c>
      <c r="E228" s="47" t="s">
        <v>103</v>
      </c>
      <c r="F228" s="189" t="s">
        <v>127</v>
      </c>
      <c r="G228" s="109" t="s">
        <v>33</v>
      </c>
      <c r="H228" s="59"/>
      <c r="I228" s="59">
        <v>2134442.38</v>
      </c>
      <c r="J228" s="59">
        <v>191.28</v>
      </c>
      <c r="K228" s="114">
        <f t="shared" si="24"/>
        <v>2134633.6599999997</v>
      </c>
      <c r="L228" s="98"/>
      <c r="M228" s="59">
        <v>2134442.38</v>
      </c>
      <c r="N228" s="59">
        <v>191.28</v>
      </c>
      <c r="O228" s="91">
        <f t="shared" si="25"/>
        <v>2134633.6599999997</v>
      </c>
      <c r="P228" s="247"/>
      <c r="Q228" s="60"/>
      <c r="R228" s="351"/>
    </row>
    <row r="229" spans="1:18" s="26" customFormat="1" ht="30" customHeight="1">
      <c r="A229" s="360"/>
      <c r="B229" s="45">
        <v>49</v>
      </c>
      <c r="C229" s="46" t="s">
        <v>223</v>
      </c>
      <c r="D229" s="54" t="s">
        <v>46</v>
      </c>
      <c r="E229" s="47" t="s">
        <v>103</v>
      </c>
      <c r="F229" s="189" t="s">
        <v>128</v>
      </c>
      <c r="G229" s="109" t="s">
        <v>33</v>
      </c>
      <c r="H229" s="59"/>
      <c r="I229" s="59">
        <v>1657784.35</v>
      </c>
      <c r="J229" s="59"/>
      <c r="K229" s="114">
        <f t="shared" si="24"/>
        <v>1657784.35</v>
      </c>
      <c r="L229" s="98"/>
      <c r="M229" s="59">
        <v>1657784.35</v>
      </c>
      <c r="N229" s="59"/>
      <c r="O229" s="91">
        <f t="shared" si="25"/>
        <v>1657784.35</v>
      </c>
      <c r="P229" s="247"/>
      <c r="Q229" s="60"/>
      <c r="R229" s="351"/>
    </row>
    <row r="230" spans="1:18" s="37" customFormat="1" ht="30" customHeight="1">
      <c r="A230" s="360"/>
      <c r="B230" s="45">
        <v>50</v>
      </c>
      <c r="C230" s="46" t="s">
        <v>223</v>
      </c>
      <c r="D230" s="54" t="s">
        <v>46</v>
      </c>
      <c r="E230" s="47" t="s">
        <v>103</v>
      </c>
      <c r="F230" s="189" t="s">
        <v>129</v>
      </c>
      <c r="G230" s="109" t="s">
        <v>33</v>
      </c>
      <c r="H230" s="59"/>
      <c r="I230" s="59">
        <v>344111.69</v>
      </c>
      <c r="J230" s="59"/>
      <c r="K230" s="114">
        <f t="shared" si="24"/>
        <v>344111.69</v>
      </c>
      <c r="L230" s="98"/>
      <c r="M230" s="59">
        <v>344111.69</v>
      </c>
      <c r="N230" s="59"/>
      <c r="O230" s="91">
        <f t="shared" si="25"/>
        <v>344111.69</v>
      </c>
      <c r="P230" s="247"/>
      <c r="Q230" s="15"/>
      <c r="R230" s="35"/>
    </row>
    <row r="231" spans="1:19" s="37" customFormat="1" ht="30" customHeight="1">
      <c r="A231" s="360"/>
      <c r="B231" s="49">
        <v>51</v>
      </c>
      <c r="C231" s="50" t="s">
        <v>223</v>
      </c>
      <c r="D231" s="51" t="s">
        <v>46</v>
      </c>
      <c r="E231" s="52" t="s">
        <v>103</v>
      </c>
      <c r="F231" s="190" t="s">
        <v>130</v>
      </c>
      <c r="G231" s="110" t="s">
        <v>33</v>
      </c>
      <c r="H231" s="61"/>
      <c r="I231" s="61"/>
      <c r="J231" s="61">
        <v>819380.54</v>
      </c>
      <c r="K231" s="115">
        <f t="shared" si="24"/>
        <v>819380.54</v>
      </c>
      <c r="L231" s="99"/>
      <c r="M231" s="61"/>
      <c r="N231" s="61">
        <v>819380.54</v>
      </c>
      <c r="O231" s="92">
        <f aca="true" t="shared" si="26" ref="O231:O236">SUM(L231:N231)</f>
        <v>819380.54</v>
      </c>
      <c r="P231" s="248"/>
      <c r="Q231" s="66"/>
      <c r="R231" s="35"/>
      <c r="S231" s="58"/>
    </row>
    <row r="232" spans="1:19" s="37" customFormat="1" ht="30" customHeight="1">
      <c r="A232" s="360"/>
      <c r="B232" s="45">
        <v>52</v>
      </c>
      <c r="C232" s="46" t="s">
        <v>234</v>
      </c>
      <c r="D232" s="51" t="s">
        <v>46</v>
      </c>
      <c r="E232" s="47" t="s">
        <v>78</v>
      </c>
      <c r="F232" s="337" t="s">
        <v>91</v>
      </c>
      <c r="G232" s="110" t="s">
        <v>33</v>
      </c>
      <c r="H232" s="59"/>
      <c r="I232" s="59">
        <v>426771.31</v>
      </c>
      <c r="J232" s="59"/>
      <c r="K232" s="115">
        <f t="shared" si="24"/>
        <v>426771.31</v>
      </c>
      <c r="L232" s="284"/>
      <c r="M232" s="59">
        <v>426771.31</v>
      </c>
      <c r="N232" s="59"/>
      <c r="O232" s="92">
        <f t="shared" si="26"/>
        <v>426771.31</v>
      </c>
      <c r="P232" s="247"/>
      <c r="Q232" s="66"/>
      <c r="R232" s="35"/>
      <c r="S232" s="58"/>
    </row>
    <row r="233" spans="1:19" s="37" customFormat="1" ht="30" customHeight="1">
      <c r="A233" s="361"/>
      <c r="B233" s="45">
        <v>53</v>
      </c>
      <c r="C233" s="46" t="s">
        <v>234</v>
      </c>
      <c r="D233" s="51" t="s">
        <v>46</v>
      </c>
      <c r="E233" s="47" t="s">
        <v>78</v>
      </c>
      <c r="F233" s="337" t="s">
        <v>90</v>
      </c>
      <c r="G233" s="110" t="s">
        <v>33</v>
      </c>
      <c r="H233" s="59"/>
      <c r="I233" s="59">
        <v>484385.57</v>
      </c>
      <c r="J233" s="59"/>
      <c r="K233" s="115">
        <f t="shared" si="24"/>
        <v>484385.57</v>
      </c>
      <c r="L233" s="284"/>
      <c r="M233" s="59">
        <v>484385.57</v>
      </c>
      <c r="N233" s="59"/>
      <c r="O233" s="92">
        <f t="shared" si="26"/>
        <v>484385.57</v>
      </c>
      <c r="P233" s="247"/>
      <c r="Q233" s="66"/>
      <c r="R233" s="35"/>
      <c r="S233" s="58"/>
    </row>
    <row r="234" spans="1:19" s="37" customFormat="1" ht="30" customHeight="1">
      <c r="A234" s="360"/>
      <c r="B234" s="45">
        <v>54</v>
      </c>
      <c r="C234" s="46" t="s">
        <v>234</v>
      </c>
      <c r="D234" s="51" t="s">
        <v>46</v>
      </c>
      <c r="E234" s="47" t="s">
        <v>78</v>
      </c>
      <c r="F234" s="337" t="s">
        <v>89</v>
      </c>
      <c r="G234" s="110" t="s">
        <v>33</v>
      </c>
      <c r="H234" s="59"/>
      <c r="I234" s="59">
        <v>293308.86</v>
      </c>
      <c r="J234" s="59"/>
      <c r="K234" s="115">
        <f t="shared" si="24"/>
        <v>293308.86</v>
      </c>
      <c r="L234" s="284"/>
      <c r="M234" s="59">
        <v>293308.86</v>
      </c>
      <c r="N234" s="59"/>
      <c r="O234" s="92">
        <f t="shared" si="26"/>
        <v>293308.86</v>
      </c>
      <c r="P234" s="247"/>
      <c r="Q234" s="66"/>
      <c r="R234" s="35"/>
      <c r="S234" s="58"/>
    </row>
    <row r="235" spans="1:19" s="37" customFormat="1" ht="30" customHeight="1">
      <c r="A235" s="360"/>
      <c r="B235" s="49">
        <v>55</v>
      </c>
      <c r="C235" s="50" t="s">
        <v>234</v>
      </c>
      <c r="D235" s="51" t="s">
        <v>46</v>
      </c>
      <c r="E235" s="52" t="s">
        <v>78</v>
      </c>
      <c r="F235" s="339" t="s">
        <v>92</v>
      </c>
      <c r="G235" s="110" t="s">
        <v>33</v>
      </c>
      <c r="H235" s="61"/>
      <c r="I235" s="61">
        <v>815337.66</v>
      </c>
      <c r="J235" s="61"/>
      <c r="K235" s="115">
        <f t="shared" si="24"/>
        <v>815337.66</v>
      </c>
      <c r="L235" s="292"/>
      <c r="M235" s="61">
        <v>815337.66</v>
      </c>
      <c r="N235" s="61"/>
      <c r="O235" s="92">
        <f t="shared" si="26"/>
        <v>815337.66</v>
      </c>
      <c r="P235" s="248"/>
      <c r="Q235" s="66"/>
      <c r="R235" s="35"/>
      <c r="S235" s="58"/>
    </row>
    <row r="236" spans="1:19" s="37" customFormat="1" ht="30" customHeight="1" thickBot="1">
      <c r="A236" s="359"/>
      <c r="B236" s="62">
        <v>56</v>
      </c>
      <c r="C236" s="63" t="s">
        <v>235</v>
      </c>
      <c r="D236" s="340" t="s">
        <v>46</v>
      </c>
      <c r="E236" s="64" t="s">
        <v>47</v>
      </c>
      <c r="F236" s="338" t="s">
        <v>236</v>
      </c>
      <c r="G236" s="116" t="s">
        <v>33</v>
      </c>
      <c r="H236" s="65"/>
      <c r="I236" s="65">
        <v>276457.96</v>
      </c>
      <c r="J236" s="65"/>
      <c r="K236" s="115">
        <f t="shared" si="24"/>
        <v>276457.96</v>
      </c>
      <c r="L236" s="332"/>
      <c r="M236" s="65">
        <v>276457.96</v>
      </c>
      <c r="N236" s="65"/>
      <c r="O236" s="333">
        <f t="shared" si="26"/>
        <v>276457.96</v>
      </c>
      <c r="P236" s="249"/>
      <c r="Q236" s="66"/>
      <c r="R236" s="35"/>
      <c r="S236" s="58"/>
    </row>
    <row r="237" spans="1:18" s="68" customFormat="1" ht="30" customHeight="1" thickBot="1">
      <c r="A237" s="359"/>
      <c r="B237" s="176"/>
      <c r="C237" s="177"/>
      <c r="D237" s="178" t="s">
        <v>50</v>
      </c>
      <c r="E237" s="179"/>
      <c r="F237" s="191"/>
      <c r="G237" s="213"/>
      <c r="H237" s="380"/>
      <c r="I237" s="380"/>
      <c r="J237" s="380"/>
      <c r="K237" s="214"/>
      <c r="L237" s="200">
        <f>SUM(L181:L198)</f>
        <v>0</v>
      </c>
      <c r="M237" s="180">
        <f>SUM(M181:M236)</f>
        <v>36855174.74</v>
      </c>
      <c r="N237" s="180">
        <f>SUM(N181:N231)</f>
        <v>4563578.93</v>
      </c>
      <c r="O237" s="180">
        <f>SUM(O181:O236)</f>
        <v>41418753.669999994</v>
      </c>
      <c r="P237" s="250"/>
      <c r="Q237" s="67"/>
      <c r="R237" s="353"/>
    </row>
    <row r="238" spans="1:18" s="37" customFormat="1" ht="30" customHeight="1">
      <c r="A238" s="359"/>
      <c r="B238" s="69">
        <v>1</v>
      </c>
      <c r="C238" s="70" t="s">
        <v>55</v>
      </c>
      <c r="D238" s="71" t="s">
        <v>148</v>
      </c>
      <c r="E238" s="72" t="s">
        <v>53</v>
      </c>
      <c r="F238" s="192" t="s">
        <v>54</v>
      </c>
      <c r="G238" s="118" t="s">
        <v>33</v>
      </c>
      <c r="H238" s="73"/>
      <c r="I238" s="73">
        <v>145641.8</v>
      </c>
      <c r="J238" s="73">
        <v>150579.06</v>
      </c>
      <c r="K238" s="119">
        <f aca="true" t="shared" si="27" ref="K238:K243">SUM(H238:J238)</f>
        <v>296220.86</v>
      </c>
      <c r="L238" s="100"/>
      <c r="M238" s="73">
        <v>145641.8</v>
      </c>
      <c r="N238" s="73">
        <v>150579.06</v>
      </c>
      <c r="O238" s="93">
        <f aca="true" t="shared" si="28" ref="O238:O243">SUM(L238:N238)</f>
        <v>296220.86</v>
      </c>
      <c r="P238" s="251"/>
      <c r="Q238" s="15"/>
      <c r="R238" s="35"/>
    </row>
    <row r="239" spans="1:18" s="37" customFormat="1" ht="30" customHeight="1">
      <c r="A239" s="359"/>
      <c r="B239" s="22">
        <v>2</v>
      </c>
      <c r="C239" s="23" t="s">
        <v>75</v>
      </c>
      <c r="D239" s="54" t="s">
        <v>148</v>
      </c>
      <c r="E239" s="28" t="s">
        <v>69</v>
      </c>
      <c r="F239" s="187" t="s">
        <v>76</v>
      </c>
      <c r="G239" s="112" t="s">
        <v>33</v>
      </c>
      <c r="H239" s="25">
        <v>483626.99</v>
      </c>
      <c r="I239" s="25">
        <v>150655.55</v>
      </c>
      <c r="J239" s="25"/>
      <c r="K239" s="103">
        <f t="shared" si="27"/>
        <v>634282.54</v>
      </c>
      <c r="L239" s="96">
        <v>483626.99</v>
      </c>
      <c r="M239" s="25">
        <v>150655.55</v>
      </c>
      <c r="N239" s="25"/>
      <c r="O239" s="86">
        <f t="shared" si="28"/>
        <v>634282.54</v>
      </c>
      <c r="P239" s="244"/>
      <c r="Q239" s="15"/>
      <c r="R239" s="35"/>
    </row>
    <row r="240" spans="1:18" s="37" customFormat="1" ht="30" customHeight="1">
      <c r="A240" s="359"/>
      <c r="B240" s="22">
        <v>3</v>
      </c>
      <c r="C240" s="23" t="s">
        <v>75</v>
      </c>
      <c r="D240" s="54" t="s">
        <v>148</v>
      </c>
      <c r="E240" s="32" t="s">
        <v>69</v>
      </c>
      <c r="F240" s="188" t="s">
        <v>77</v>
      </c>
      <c r="G240" s="113" t="s">
        <v>33</v>
      </c>
      <c r="H240" s="53">
        <v>832452.27</v>
      </c>
      <c r="I240" s="53">
        <v>243846.93</v>
      </c>
      <c r="J240" s="53"/>
      <c r="K240" s="111">
        <f t="shared" si="27"/>
        <v>1076299.2</v>
      </c>
      <c r="L240" s="97">
        <v>832452.27</v>
      </c>
      <c r="M240" s="53">
        <v>243846.93</v>
      </c>
      <c r="N240" s="53"/>
      <c r="O240" s="90">
        <f t="shared" si="28"/>
        <v>1076299.2</v>
      </c>
      <c r="P240" s="245"/>
      <c r="Q240" s="15"/>
      <c r="R240" s="35"/>
    </row>
    <row r="241" spans="1:18" s="37" customFormat="1" ht="30" customHeight="1">
      <c r="A241" s="360"/>
      <c r="B241" s="49">
        <v>4</v>
      </c>
      <c r="C241" s="50" t="s">
        <v>88</v>
      </c>
      <c r="D241" s="51" t="s">
        <v>148</v>
      </c>
      <c r="E241" s="52" t="s">
        <v>78</v>
      </c>
      <c r="F241" s="190" t="s">
        <v>93</v>
      </c>
      <c r="G241" s="110" t="s">
        <v>33</v>
      </c>
      <c r="H241" s="61"/>
      <c r="I241" s="61">
        <v>74979.87</v>
      </c>
      <c r="J241" s="61">
        <v>62317.23</v>
      </c>
      <c r="K241" s="115">
        <f t="shared" si="27"/>
        <v>137297.1</v>
      </c>
      <c r="L241" s="99"/>
      <c r="M241" s="61">
        <v>74979.87</v>
      </c>
      <c r="N241" s="61">
        <v>62317.23</v>
      </c>
      <c r="O241" s="92">
        <f t="shared" si="28"/>
        <v>137297.1</v>
      </c>
      <c r="P241" s="248"/>
      <c r="Q241" s="15"/>
      <c r="R241" s="35"/>
    </row>
    <row r="242" spans="1:18" s="37" customFormat="1" ht="30" customHeight="1">
      <c r="A242" s="360"/>
      <c r="B242" s="49">
        <v>5</v>
      </c>
      <c r="C242" s="50" t="s">
        <v>163</v>
      </c>
      <c r="D242" s="51" t="s">
        <v>148</v>
      </c>
      <c r="E242" s="52" t="s">
        <v>53</v>
      </c>
      <c r="F242" s="190" t="s">
        <v>54</v>
      </c>
      <c r="G242" s="110" t="s">
        <v>33</v>
      </c>
      <c r="H242" s="61"/>
      <c r="I242" s="61">
        <v>138977.9</v>
      </c>
      <c r="J242" s="61"/>
      <c r="K242" s="115">
        <f t="shared" si="27"/>
        <v>138977.9</v>
      </c>
      <c r="L242" s="99"/>
      <c r="M242" s="61">
        <v>138977.9</v>
      </c>
      <c r="N242" s="61"/>
      <c r="O242" s="92">
        <f t="shared" si="28"/>
        <v>138977.9</v>
      </c>
      <c r="P242" s="248"/>
      <c r="Q242" s="15"/>
      <c r="R242" s="35"/>
    </row>
    <row r="243" spans="1:18" s="37" customFormat="1" ht="30" customHeight="1">
      <c r="A243" s="361"/>
      <c r="B243" s="49">
        <v>6</v>
      </c>
      <c r="C243" s="50" t="s">
        <v>164</v>
      </c>
      <c r="D243" s="51" t="s">
        <v>148</v>
      </c>
      <c r="E243" s="52" t="s">
        <v>78</v>
      </c>
      <c r="F243" s="190" t="s">
        <v>93</v>
      </c>
      <c r="G243" s="110" t="s">
        <v>33</v>
      </c>
      <c r="H243" s="61"/>
      <c r="I243" s="61">
        <v>75057.65</v>
      </c>
      <c r="J243" s="61">
        <v>538.46</v>
      </c>
      <c r="K243" s="115">
        <f t="shared" si="27"/>
        <v>75596.11</v>
      </c>
      <c r="L243" s="99"/>
      <c r="M243" s="61">
        <v>75057.65</v>
      </c>
      <c r="N243" s="61">
        <v>538.46</v>
      </c>
      <c r="O243" s="92">
        <f t="shared" si="28"/>
        <v>75596.11</v>
      </c>
      <c r="P243" s="248"/>
      <c r="Q243" s="15"/>
      <c r="R243" s="35"/>
    </row>
    <row r="244" spans="1:18" s="37" customFormat="1" ht="30" customHeight="1">
      <c r="A244" s="360"/>
      <c r="B244" s="22">
        <v>7</v>
      </c>
      <c r="C244" s="23" t="s">
        <v>173</v>
      </c>
      <c r="D244" s="54" t="s">
        <v>148</v>
      </c>
      <c r="E244" s="28" t="s">
        <v>69</v>
      </c>
      <c r="F244" s="187" t="s">
        <v>76</v>
      </c>
      <c r="G244" s="112" t="s">
        <v>33</v>
      </c>
      <c r="H244" s="25"/>
      <c r="I244" s="25"/>
      <c r="J244" s="25">
        <v>3582.31</v>
      </c>
      <c r="K244" s="103">
        <f aca="true" t="shared" si="29" ref="K244:K249">SUM(H244:J244)</f>
        <v>3582.31</v>
      </c>
      <c r="L244" s="96"/>
      <c r="M244" s="25"/>
      <c r="N244" s="25">
        <v>3582.31</v>
      </c>
      <c r="O244" s="86">
        <f aca="true" t="shared" si="30" ref="O244:O249">SUM(L244:N244)</f>
        <v>3582.31</v>
      </c>
      <c r="P244" s="244"/>
      <c r="Q244" s="15"/>
      <c r="R244" s="35"/>
    </row>
    <row r="245" spans="1:18" s="37" customFormat="1" ht="30" customHeight="1">
      <c r="A245" s="360"/>
      <c r="B245" s="55">
        <v>8</v>
      </c>
      <c r="C245" s="56" t="s">
        <v>173</v>
      </c>
      <c r="D245" s="51" t="s">
        <v>148</v>
      </c>
      <c r="E245" s="32" t="s">
        <v>69</v>
      </c>
      <c r="F245" s="188" t="s">
        <v>77</v>
      </c>
      <c r="G245" s="113" t="s">
        <v>33</v>
      </c>
      <c r="H245" s="53"/>
      <c r="I245" s="53"/>
      <c r="J245" s="53">
        <v>6165.78</v>
      </c>
      <c r="K245" s="111">
        <f t="shared" si="29"/>
        <v>6165.78</v>
      </c>
      <c r="L245" s="97"/>
      <c r="M245" s="53"/>
      <c r="N245" s="53">
        <v>6165.78</v>
      </c>
      <c r="O245" s="90">
        <f t="shared" si="30"/>
        <v>6165.78</v>
      </c>
      <c r="P245" s="245"/>
      <c r="Q245" s="15"/>
      <c r="R245" s="35"/>
    </row>
    <row r="246" spans="1:18" s="37" customFormat="1" ht="30" customHeight="1">
      <c r="A246" s="360"/>
      <c r="B246" s="49">
        <v>9</v>
      </c>
      <c r="C246" s="50" t="s">
        <v>200</v>
      </c>
      <c r="D246" s="51" t="s">
        <v>148</v>
      </c>
      <c r="E246" s="52" t="s">
        <v>53</v>
      </c>
      <c r="F246" s="190" t="s">
        <v>54</v>
      </c>
      <c r="G246" s="110" t="s">
        <v>33</v>
      </c>
      <c r="H246" s="61"/>
      <c r="I246" s="61">
        <v>129436.77</v>
      </c>
      <c r="J246" s="61"/>
      <c r="K246" s="115">
        <f t="shared" si="29"/>
        <v>129436.77</v>
      </c>
      <c r="L246" s="99"/>
      <c r="M246" s="61">
        <v>129436.77</v>
      </c>
      <c r="N246" s="61"/>
      <c r="O246" s="92">
        <f t="shared" si="30"/>
        <v>129436.77</v>
      </c>
      <c r="P246" s="248"/>
      <c r="Q246" s="15"/>
      <c r="R246" s="35"/>
    </row>
    <row r="247" spans="1:18" s="37" customFormat="1" ht="30" customHeight="1">
      <c r="A247" s="360"/>
      <c r="B247" s="49">
        <v>10</v>
      </c>
      <c r="C247" s="50" t="s">
        <v>201</v>
      </c>
      <c r="D247" s="51" t="s">
        <v>148</v>
      </c>
      <c r="E247" s="52" t="s">
        <v>78</v>
      </c>
      <c r="F247" s="190" t="s">
        <v>93</v>
      </c>
      <c r="G247" s="110" t="s">
        <v>33</v>
      </c>
      <c r="H247" s="61"/>
      <c r="I247" s="61">
        <v>69893.34</v>
      </c>
      <c r="J247" s="61"/>
      <c r="K247" s="115">
        <f t="shared" si="29"/>
        <v>69893.34</v>
      </c>
      <c r="L247" s="99"/>
      <c r="M247" s="61">
        <v>69893.34</v>
      </c>
      <c r="N247" s="61"/>
      <c r="O247" s="92">
        <f t="shared" si="30"/>
        <v>69893.34</v>
      </c>
      <c r="P247" s="248"/>
      <c r="Q247" s="15"/>
      <c r="R247" s="35"/>
    </row>
    <row r="248" spans="1:18" s="37" customFormat="1" ht="30" customHeight="1">
      <c r="A248" s="365">
        <v>449</v>
      </c>
      <c r="B248" s="49">
        <v>11</v>
      </c>
      <c r="C248" s="50" t="s">
        <v>213</v>
      </c>
      <c r="D248" s="51" t="s">
        <v>148</v>
      </c>
      <c r="E248" s="52" t="s">
        <v>53</v>
      </c>
      <c r="F248" s="190" t="s">
        <v>54</v>
      </c>
      <c r="G248" s="110" t="s">
        <v>33</v>
      </c>
      <c r="H248" s="61"/>
      <c r="I248" s="61">
        <v>136913.68</v>
      </c>
      <c r="J248" s="61"/>
      <c r="K248" s="115">
        <f t="shared" si="29"/>
        <v>136913.68</v>
      </c>
      <c r="L248" s="99"/>
      <c r="M248" s="61">
        <v>136913.68</v>
      </c>
      <c r="N248" s="61"/>
      <c r="O248" s="92">
        <f t="shared" si="30"/>
        <v>136913.68</v>
      </c>
      <c r="P248" s="248"/>
      <c r="Q248" s="15"/>
      <c r="R248" s="35"/>
    </row>
    <row r="249" spans="1:18" s="37" customFormat="1" ht="30" customHeight="1">
      <c r="A249" s="365"/>
      <c r="B249" s="49">
        <v>12</v>
      </c>
      <c r="C249" s="50" t="s">
        <v>214</v>
      </c>
      <c r="D249" s="51" t="s">
        <v>148</v>
      </c>
      <c r="E249" s="52" t="s">
        <v>78</v>
      </c>
      <c r="F249" s="190" t="s">
        <v>93</v>
      </c>
      <c r="G249" s="110" t="s">
        <v>33</v>
      </c>
      <c r="H249" s="61"/>
      <c r="I249" s="61">
        <v>73957.15</v>
      </c>
      <c r="J249" s="61"/>
      <c r="K249" s="115">
        <f t="shared" si="29"/>
        <v>73957.15</v>
      </c>
      <c r="L249" s="99"/>
      <c r="M249" s="61">
        <v>73957.15</v>
      </c>
      <c r="N249" s="61"/>
      <c r="O249" s="92">
        <f t="shared" si="30"/>
        <v>73957.15</v>
      </c>
      <c r="P249" s="248"/>
      <c r="Q249" s="15"/>
      <c r="R249" s="35"/>
    </row>
    <row r="250" spans="1:18" s="37" customFormat="1" ht="30" customHeight="1">
      <c r="A250" s="362"/>
      <c r="B250" s="49">
        <v>13</v>
      </c>
      <c r="C250" s="50" t="s">
        <v>219</v>
      </c>
      <c r="D250" s="51" t="s">
        <v>148</v>
      </c>
      <c r="E250" s="52" t="s">
        <v>78</v>
      </c>
      <c r="F250" s="190" t="s">
        <v>93</v>
      </c>
      <c r="G250" s="110" t="s">
        <v>33</v>
      </c>
      <c r="H250" s="61"/>
      <c r="I250" s="61">
        <v>72040.6</v>
      </c>
      <c r="J250" s="61"/>
      <c r="K250" s="115">
        <f>SUM(H250:J250)</f>
        <v>72040.6</v>
      </c>
      <c r="L250" s="99"/>
      <c r="M250" s="61">
        <v>72040.6</v>
      </c>
      <c r="N250" s="61"/>
      <c r="O250" s="92">
        <f>SUM(L250:N250)</f>
        <v>72040.6</v>
      </c>
      <c r="P250" s="248"/>
      <c r="Q250" s="15"/>
      <c r="R250" s="35"/>
    </row>
    <row r="251" spans="1:18" s="37" customFormat="1" ht="30" customHeight="1">
      <c r="A251" s="360"/>
      <c r="B251" s="49">
        <v>14</v>
      </c>
      <c r="C251" s="50" t="s">
        <v>220</v>
      </c>
      <c r="D251" s="51" t="s">
        <v>148</v>
      </c>
      <c r="E251" s="52" t="s">
        <v>53</v>
      </c>
      <c r="F251" s="190" t="s">
        <v>54</v>
      </c>
      <c r="G251" s="110" t="s">
        <v>33</v>
      </c>
      <c r="H251" s="61"/>
      <c r="I251" s="61">
        <v>132892.28</v>
      </c>
      <c r="J251" s="61"/>
      <c r="K251" s="115">
        <f>SUM(H251:J251)</f>
        <v>132892.28</v>
      </c>
      <c r="L251" s="99"/>
      <c r="M251" s="61">
        <v>132892.28</v>
      </c>
      <c r="N251" s="61"/>
      <c r="O251" s="92">
        <f>SUM(L251:N251)</f>
        <v>132892.28</v>
      </c>
      <c r="P251" s="248"/>
      <c r="Q251" s="15"/>
      <c r="R251" s="35"/>
    </row>
    <row r="252" spans="1:18" s="37" customFormat="1" ht="30" customHeight="1">
      <c r="A252" s="360"/>
      <c r="B252" s="49">
        <v>15</v>
      </c>
      <c r="C252" s="50" t="s">
        <v>234</v>
      </c>
      <c r="D252" s="51" t="s">
        <v>148</v>
      </c>
      <c r="E252" s="52" t="s">
        <v>78</v>
      </c>
      <c r="F252" s="190" t="s">
        <v>93</v>
      </c>
      <c r="G252" s="110" t="s">
        <v>33</v>
      </c>
      <c r="H252" s="61"/>
      <c r="I252" s="61">
        <v>74725.93</v>
      </c>
      <c r="J252" s="61"/>
      <c r="K252" s="115">
        <f>SUM(H252:J252)</f>
        <v>74725.93</v>
      </c>
      <c r="L252" s="292"/>
      <c r="M252" s="61">
        <v>74725.93</v>
      </c>
      <c r="N252" s="61"/>
      <c r="O252" s="92">
        <f>SUM(L252:N252)</f>
        <v>74725.93</v>
      </c>
      <c r="P252" s="248"/>
      <c r="Q252" s="15"/>
      <c r="R252" s="35"/>
    </row>
    <row r="253" spans="1:18" s="37" customFormat="1" ht="30" customHeight="1" thickBot="1">
      <c r="A253" s="360"/>
      <c r="B253" s="62">
        <v>16</v>
      </c>
      <c r="C253" s="63" t="s">
        <v>243</v>
      </c>
      <c r="D253" s="340" t="s">
        <v>148</v>
      </c>
      <c r="E253" s="64" t="s">
        <v>53</v>
      </c>
      <c r="F253" s="342" t="s">
        <v>54</v>
      </c>
      <c r="G253" s="116" t="s">
        <v>33</v>
      </c>
      <c r="H253" s="65"/>
      <c r="I253" s="65">
        <v>138062.73</v>
      </c>
      <c r="J253" s="65"/>
      <c r="K253" s="117">
        <f>SUM(H253:J253)</f>
        <v>138062.73</v>
      </c>
      <c r="L253" s="343"/>
      <c r="M253" s="65">
        <v>138062.73</v>
      </c>
      <c r="N253" s="65"/>
      <c r="O253" s="344">
        <f>SUM(L253:N253)</f>
        <v>138062.73</v>
      </c>
      <c r="P253" s="249"/>
      <c r="Q253" s="15"/>
      <c r="R253" s="35"/>
    </row>
    <row r="254" spans="1:18" s="68" customFormat="1" ht="30" customHeight="1" thickBot="1">
      <c r="A254" s="360"/>
      <c r="B254" s="176"/>
      <c r="C254" s="177"/>
      <c r="D254" s="178" t="s">
        <v>149</v>
      </c>
      <c r="E254" s="179"/>
      <c r="F254" s="191"/>
      <c r="G254" s="213"/>
      <c r="H254" s="380"/>
      <c r="I254" s="380"/>
      <c r="J254" s="380"/>
      <c r="K254" s="214"/>
      <c r="L254" s="200">
        <f>SUM(L238:L241)</f>
        <v>1316079.26</v>
      </c>
      <c r="M254" s="180">
        <f>SUM(M238:M253)</f>
        <v>1657082.18</v>
      </c>
      <c r="N254" s="180">
        <f>SUM(N238:N245)</f>
        <v>223182.84</v>
      </c>
      <c r="O254" s="180">
        <f>SUM(O238:O253)</f>
        <v>3196344.28</v>
      </c>
      <c r="P254" s="250"/>
      <c r="Q254" s="74"/>
      <c r="R254" s="353"/>
    </row>
    <row r="255" spans="1:18" s="20" customFormat="1" ht="30" customHeight="1">
      <c r="A255" s="361"/>
      <c r="B255" s="29">
        <v>1</v>
      </c>
      <c r="C255" s="30" t="s">
        <v>68</v>
      </c>
      <c r="D255" s="31" t="s">
        <v>65</v>
      </c>
      <c r="E255" s="33" t="s">
        <v>43</v>
      </c>
      <c r="F255" s="193" t="s">
        <v>66</v>
      </c>
      <c r="G255" s="105" t="s">
        <v>33</v>
      </c>
      <c r="H255" s="34">
        <v>19078553.55</v>
      </c>
      <c r="I255" s="34">
        <v>351581.68</v>
      </c>
      <c r="J255" s="34"/>
      <c r="K255" s="106">
        <f aca="true" t="shared" si="31" ref="K255:K265">SUM(H255:J255)</f>
        <v>19430135.23</v>
      </c>
      <c r="L255" s="94">
        <v>19078553.55</v>
      </c>
      <c r="M255" s="34">
        <v>351581.68</v>
      </c>
      <c r="N255" s="34"/>
      <c r="O255" s="88">
        <f aca="true" t="shared" si="32" ref="O255:O265">SUM(L255:N255)</f>
        <v>19430135.23</v>
      </c>
      <c r="P255" s="252"/>
      <c r="Q255" s="19"/>
      <c r="R255" s="354"/>
    </row>
    <row r="256" spans="1:18" s="26" customFormat="1" ht="30" customHeight="1">
      <c r="A256" s="360"/>
      <c r="B256" s="45">
        <v>2</v>
      </c>
      <c r="C256" s="46" t="s">
        <v>88</v>
      </c>
      <c r="D256" s="54" t="s">
        <v>65</v>
      </c>
      <c r="E256" s="47" t="s">
        <v>78</v>
      </c>
      <c r="F256" s="189" t="s">
        <v>100</v>
      </c>
      <c r="G256" s="109" t="s">
        <v>33</v>
      </c>
      <c r="H256" s="59"/>
      <c r="I256" s="59">
        <v>553389.57</v>
      </c>
      <c r="J256" s="59">
        <v>579174.72</v>
      </c>
      <c r="K256" s="114">
        <f t="shared" si="31"/>
        <v>1132564.29</v>
      </c>
      <c r="L256" s="98"/>
      <c r="M256" s="59">
        <v>553389.57</v>
      </c>
      <c r="N256" s="59">
        <v>579174.72</v>
      </c>
      <c r="O256" s="91">
        <f t="shared" si="32"/>
        <v>1132564.29</v>
      </c>
      <c r="P256" s="247"/>
      <c r="Q256" s="60"/>
      <c r="R256" s="351"/>
    </row>
    <row r="257" spans="1:18" s="26" customFormat="1" ht="30" customHeight="1">
      <c r="A257" s="360"/>
      <c r="B257" s="45">
        <v>3</v>
      </c>
      <c r="C257" s="46" t="s">
        <v>88</v>
      </c>
      <c r="D257" s="54" t="s">
        <v>65</v>
      </c>
      <c r="E257" s="47" t="s">
        <v>78</v>
      </c>
      <c r="F257" s="189" t="s">
        <v>101</v>
      </c>
      <c r="G257" s="109" t="s">
        <v>33</v>
      </c>
      <c r="H257" s="59"/>
      <c r="I257" s="59">
        <v>450684.93</v>
      </c>
      <c r="J257" s="59"/>
      <c r="K257" s="114">
        <f t="shared" si="31"/>
        <v>450684.93</v>
      </c>
      <c r="L257" s="98"/>
      <c r="M257" s="59">
        <v>450684.93</v>
      </c>
      <c r="N257" s="59"/>
      <c r="O257" s="91">
        <f t="shared" si="32"/>
        <v>450684.93</v>
      </c>
      <c r="P257" s="247"/>
      <c r="Q257" s="60"/>
      <c r="R257" s="351"/>
    </row>
    <row r="258" spans="1:18" s="20" customFormat="1" ht="30" customHeight="1">
      <c r="A258" s="360"/>
      <c r="B258" s="29">
        <v>4</v>
      </c>
      <c r="C258" s="30" t="s">
        <v>107</v>
      </c>
      <c r="D258" s="31" t="s">
        <v>65</v>
      </c>
      <c r="E258" s="33" t="s">
        <v>43</v>
      </c>
      <c r="F258" s="193" t="s">
        <v>66</v>
      </c>
      <c r="G258" s="105" t="s">
        <v>33</v>
      </c>
      <c r="H258" s="34"/>
      <c r="I258" s="34"/>
      <c r="J258" s="34">
        <v>31394.45</v>
      </c>
      <c r="K258" s="106">
        <f t="shared" si="31"/>
        <v>31394.45</v>
      </c>
      <c r="L258" s="94"/>
      <c r="M258" s="34"/>
      <c r="N258" s="34">
        <v>31394.45</v>
      </c>
      <c r="O258" s="88">
        <f t="shared" si="32"/>
        <v>31394.45</v>
      </c>
      <c r="P258" s="252"/>
      <c r="Q258" s="19"/>
      <c r="R258" s="354"/>
    </row>
    <row r="259" spans="1:18" s="26" customFormat="1" ht="30" customHeight="1">
      <c r="A259" s="360"/>
      <c r="B259" s="45">
        <v>5</v>
      </c>
      <c r="C259" s="46" t="s">
        <v>111</v>
      </c>
      <c r="D259" s="54" t="s">
        <v>65</v>
      </c>
      <c r="E259" s="47" t="s">
        <v>108</v>
      </c>
      <c r="F259" s="189" t="s">
        <v>110</v>
      </c>
      <c r="G259" s="109" t="s">
        <v>109</v>
      </c>
      <c r="H259" s="59"/>
      <c r="I259" s="59"/>
      <c r="J259" s="59">
        <v>478042.22</v>
      </c>
      <c r="K259" s="114">
        <f t="shared" si="31"/>
        <v>478042.22</v>
      </c>
      <c r="L259" s="98"/>
      <c r="M259" s="59"/>
      <c r="N259" s="59">
        <v>3615146.48</v>
      </c>
      <c r="O259" s="91">
        <f t="shared" si="32"/>
        <v>3615146.48</v>
      </c>
      <c r="P259" s="253">
        <v>7.5624</v>
      </c>
      <c r="Q259" s="75"/>
      <c r="R259" s="352"/>
    </row>
    <row r="260" spans="1:18" s="26" customFormat="1" ht="30" customHeight="1">
      <c r="A260" s="360"/>
      <c r="B260" s="45">
        <v>6</v>
      </c>
      <c r="C260" s="46" t="s">
        <v>111</v>
      </c>
      <c r="D260" s="54" t="s">
        <v>65</v>
      </c>
      <c r="E260" s="52" t="s">
        <v>108</v>
      </c>
      <c r="F260" s="189" t="s">
        <v>110</v>
      </c>
      <c r="G260" s="109" t="s">
        <v>109</v>
      </c>
      <c r="H260" s="59"/>
      <c r="I260" s="59">
        <v>1035012.27</v>
      </c>
      <c r="J260" s="59"/>
      <c r="K260" s="115">
        <f t="shared" si="31"/>
        <v>1035012.27</v>
      </c>
      <c r="L260" s="98"/>
      <c r="M260" s="59">
        <v>7827176.79</v>
      </c>
      <c r="N260" s="59"/>
      <c r="O260" s="92">
        <f t="shared" si="32"/>
        <v>7827176.79</v>
      </c>
      <c r="P260" s="254">
        <v>7.5624</v>
      </c>
      <c r="Q260" s="75"/>
      <c r="R260" s="352"/>
    </row>
    <row r="261" spans="1:18" s="26" customFormat="1" ht="30" customHeight="1">
      <c r="A261" s="360"/>
      <c r="B261" s="45">
        <v>7</v>
      </c>
      <c r="C261" s="46" t="s">
        <v>119</v>
      </c>
      <c r="D261" s="54" t="s">
        <v>65</v>
      </c>
      <c r="E261" s="47" t="s">
        <v>103</v>
      </c>
      <c r="F261" s="189" t="s">
        <v>131</v>
      </c>
      <c r="G261" s="109" t="s">
        <v>33</v>
      </c>
      <c r="H261" s="59"/>
      <c r="I261" s="59">
        <v>1732833.2</v>
      </c>
      <c r="J261" s="59">
        <v>212172.9</v>
      </c>
      <c r="K261" s="114">
        <f t="shared" si="31"/>
        <v>1945006.0999999999</v>
      </c>
      <c r="L261" s="98"/>
      <c r="M261" s="59">
        <v>1732833.2</v>
      </c>
      <c r="N261" s="59">
        <v>212172.9</v>
      </c>
      <c r="O261" s="91">
        <f t="shared" si="32"/>
        <v>1945006.0999999999</v>
      </c>
      <c r="P261" s="247"/>
      <c r="Q261" s="75"/>
      <c r="R261" s="351"/>
    </row>
    <row r="262" spans="1:18" s="26" customFormat="1" ht="30" customHeight="1">
      <c r="A262" s="361"/>
      <c r="B262" s="45">
        <v>8</v>
      </c>
      <c r="C262" s="46" t="s">
        <v>119</v>
      </c>
      <c r="D262" s="54" t="s">
        <v>65</v>
      </c>
      <c r="E262" s="47" t="s">
        <v>103</v>
      </c>
      <c r="F262" s="189" t="s">
        <v>132</v>
      </c>
      <c r="G262" s="109" t="s">
        <v>33</v>
      </c>
      <c r="H262" s="59"/>
      <c r="I262" s="59">
        <v>1907113.31</v>
      </c>
      <c r="J262" s="59">
        <v>199414.3</v>
      </c>
      <c r="K262" s="114">
        <f t="shared" si="31"/>
        <v>2106527.61</v>
      </c>
      <c r="L262" s="98"/>
      <c r="M262" s="59">
        <v>1907113.31</v>
      </c>
      <c r="N262" s="59">
        <v>199414.3</v>
      </c>
      <c r="O262" s="91">
        <f t="shared" si="32"/>
        <v>2106527.61</v>
      </c>
      <c r="P262" s="247"/>
      <c r="Q262" s="75"/>
      <c r="R262" s="351"/>
    </row>
    <row r="263" spans="1:18" s="26" customFormat="1" ht="30" customHeight="1">
      <c r="A263" s="360"/>
      <c r="B263" s="45">
        <v>9</v>
      </c>
      <c r="C263" s="46" t="s">
        <v>119</v>
      </c>
      <c r="D263" s="54" t="s">
        <v>65</v>
      </c>
      <c r="E263" s="47" t="s">
        <v>103</v>
      </c>
      <c r="F263" s="189" t="s">
        <v>133</v>
      </c>
      <c r="G263" s="109" t="s">
        <v>33</v>
      </c>
      <c r="H263" s="59"/>
      <c r="I263" s="59">
        <v>1907113.31</v>
      </c>
      <c r="J263" s="59">
        <v>199414.3</v>
      </c>
      <c r="K263" s="114">
        <f t="shared" si="31"/>
        <v>2106527.61</v>
      </c>
      <c r="L263" s="98"/>
      <c r="M263" s="59">
        <v>1907113.31</v>
      </c>
      <c r="N263" s="59">
        <v>199414.3</v>
      </c>
      <c r="O263" s="91">
        <f t="shared" si="32"/>
        <v>2106527.61</v>
      </c>
      <c r="P263" s="247"/>
      <c r="Q263" s="75"/>
      <c r="R263" s="351"/>
    </row>
    <row r="264" spans="1:18" s="26" customFormat="1" ht="30" customHeight="1">
      <c r="A264" s="360"/>
      <c r="B264" s="45">
        <v>10</v>
      </c>
      <c r="C264" s="46" t="s">
        <v>119</v>
      </c>
      <c r="D264" s="54" t="s">
        <v>65</v>
      </c>
      <c r="E264" s="47" t="s">
        <v>103</v>
      </c>
      <c r="F264" s="189" t="s">
        <v>134</v>
      </c>
      <c r="G264" s="109" t="s">
        <v>33</v>
      </c>
      <c r="H264" s="59"/>
      <c r="I264" s="59">
        <v>8525592.61</v>
      </c>
      <c r="J264" s="59">
        <v>891465.17</v>
      </c>
      <c r="K264" s="114">
        <f t="shared" si="31"/>
        <v>9417057.78</v>
      </c>
      <c r="L264" s="98"/>
      <c r="M264" s="59">
        <v>8525592.61</v>
      </c>
      <c r="N264" s="59">
        <v>891465.17</v>
      </c>
      <c r="O264" s="91">
        <f t="shared" si="32"/>
        <v>9417057.78</v>
      </c>
      <c r="P264" s="247"/>
      <c r="Q264" s="75"/>
      <c r="R264" s="351"/>
    </row>
    <row r="265" spans="1:18" s="37" customFormat="1" ht="30" customHeight="1">
      <c r="A265" s="359"/>
      <c r="B265" s="49">
        <v>11</v>
      </c>
      <c r="C265" s="50" t="s">
        <v>119</v>
      </c>
      <c r="D265" s="51" t="s">
        <v>65</v>
      </c>
      <c r="E265" s="52" t="s">
        <v>103</v>
      </c>
      <c r="F265" s="190" t="s">
        <v>135</v>
      </c>
      <c r="G265" s="110" t="s">
        <v>33</v>
      </c>
      <c r="H265" s="61"/>
      <c r="I265" s="61">
        <v>5888713.86</v>
      </c>
      <c r="J265" s="61">
        <v>615744.12</v>
      </c>
      <c r="K265" s="115">
        <f t="shared" si="31"/>
        <v>6504457.98</v>
      </c>
      <c r="L265" s="99"/>
      <c r="M265" s="61">
        <v>5888713.86</v>
      </c>
      <c r="N265" s="61">
        <v>615744.12</v>
      </c>
      <c r="O265" s="92">
        <f t="shared" si="32"/>
        <v>6504457.98</v>
      </c>
      <c r="P265" s="248"/>
      <c r="Q265" s="66"/>
      <c r="R265" s="35"/>
    </row>
    <row r="266" spans="1:18" s="26" customFormat="1" ht="30" customHeight="1">
      <c r="A266" s="359"/>
      <c r="B266" s="45">
        <v>12</v>
      </c>
      <c r="C266" s="46" t="s">
        <v>153</v>
      </c>
      <c r="D266" s="54" t="s">
        <v>65</v>
      </c>
      <c r="E266" s="47" t="s">
        <v>47</v>
      </c>
      <c r="F266" s="189" t="s">
        <v>151</v>
      </c>
      <c r="G266" s="109" t="s">
        <v>33</v>
      </c>
      <c r="H266" s="59"/>
      <c r="I266" s="59">
        <v>71348.58</v>
      </c>
      <c r="J266" s="59">
        <v>57652</v>
      </c>
      <c r="K266" s="114">
        <f aca="true" t="shared" si="33" ref="K266:K271">SUM(H266:J266)</f>
        <v>129000.58</v>
      </c>
      <c r="L266" s="98"/>
      <c r="M266" s="59">
        <v>71348.58</v>
      </c>
      <c r="N266" s="59">
        <v>57652</v>
      </c>
      <c r="O266" s="91">
        <f aca="true" t="shared" si="34" ref="O266:O271">SUM(L266:N266)</f>
        <v>129000.58</v>
      </c>
      <c r="P266" s="247"/>
      <c r="Q266" s="75"/>
      <c r="R266" s="351"/>
    </row>
    <row r="267" spans="1:18" s="37" customFormat="1" ht="30" customHeight="1">
      <c r="A267" s="359"/>
      <c r="B267" s="49">
        <v>13</v>
      </c>
      <c r="C267" s="50" t="s">
        <v>153</v>
      </c>
      <c r="D267" s="51" t="s">
        <v>65</v>
      </c>
      <c r="E267" s="52" t="s">
        <v>47</v>
      </c>
      <c r="F267" s="190" t="s">
        <v>152</v>
      </c>
      <c r="G267" s="110" t="s">
        <v>33</v>
      </c>
      <c r="H267" s="61"/>
      <c r="I267" s="61">
        <v>1783876.7</v>
      </c>
      <c r="J267" s="61">
        <v>758945.17</v>
      </c>
      <c r="K267" s="115">
        <f t="shared" si="33"/>
        <v>2542821.87</v>
      </c>
      <c r="L267" s="99"/>
      <c r="M267" s="61">
        <v>1783876.7</v>
      </c>
      <c r="N267" s="61">
        <v>758945.17</v>
      </c>
      <c r="O267" s="92">
        <f t="shared" si="34"/>
        <v>2542821.87</v>
      </c>
      <c r="P267" s="248"/>
      <c r="Q267" s="66"/>
      <c r="R267" s="35"/>
    </row>
    <row r="268" spans="1:18" s="26" customFormat="1" ht="30" customHeight="1">
      <c r="A268" s="359"/>
      <c r="B268" s="45">
        <v>14</v>
      </c>
      <c r="C268" s="46" t="s">
        <v>158</v>
      </c>
      <c r="D268" s="54" t="s">
        <v>65</v>
      </c>
      <c r="E268" s="47" t="s">
        <v>108</v>
      </c>
      <c r="F268" s="189" t="s">
        <v>159</v>
      </c>
      <c r="G268" s="109" t="s">
        <v>160</v>
      </c>
      <c r="H268" s="25">
        <v>10500000</v>
      </c>
      <c r="I268" s="59">
        <v>431325.58</v>
      </c>
      <c r="J268" s="59"/>
      <c r="K268" s="114">
        <f t="shared" si="33"/>
        <v>10931325.58</v>
      </c>
      <c r="L268" s="98">
        <f>H268*P268</f>
        <v>60399360</v>
      </c>
      <c r="M268" s="59">
        <f>I268*P268</f>
        <v>2481122.7603456</v>
      </c>
      <c r="N268" s="59"/>
      <c r="O268" s="91">
        <f t="shared" si="34"/>
        <v>62880482.7603456</v>
      </c>
      <c r="P268" s="253">
        <v>5.75232</v>
      </c>
      <c r="Q268" s="75"/>
      <c r="R268" s="352"/>
    </row>
    <row r="269" spans="1:18" s="26" customFormat="1" ht="30" customHeight="1">
      <c r="A269" s="359"/>
      <c r="B269" s="45">
        <v>15</v>
      </c>
      <c r="C269" s="46" t="s">
        <v>158</v>
      </c>
      <c r="D269" s="54" t="s">
        <v>65</v>
      </c>
      <c r="E269" s="52" t="s">
        <v>108</v>
      </c>
      <c r="F269" s="189" t="s">
        <v>159</v>
      </c>
      <c r="G269" s="109" t="s">
        <v>160</v>
      </c>
      <c r="H269" s="59"/>
      <c r="I269" s="59"/>
      <c r="J269" s="59">
        <v>329000</v>
      </c>
      <c r="K269" s="115">
        <f t="shared" si="33"/>
        <v>329000</v>
      </c>
      <c r="L269" s="98"/>
      <c r="M269" s="59"/>
      <c r="N269" s="59">
        <f>K269*P269</f>
        <v>1892513.28</v>
      </c>
      <c r="O269" s="92">
        <f t="shared" si="34"/>
        <v>1892513.28</v>
      </c>
      <c r="P269" s="254">
        <v>5.75232</v>
      </c>
      <c r="Q269" s="75"/>
      <c r="R269" s="352"/>
    </row>
    <row r="270" spans="1:18" s="26" customFormat="1" ht="30" customHeight="1">
      <c r="A270" s="360"/>
      <c r="B270" s="45">
        <v>16</v>
      </c>
      <c r="C270" s="46" t="s">
        <v>164</v>
      </c>
      <c r="D270" s="54" t="s">
        <v>65</v>
      </c>
      <c r="E270" s="47" t="s">
        <v>78</v>
      </c>
      <c r="F270" s="189" t="s">
        <v>100</v>
      </c>
      <c r="G270" s="109" t="s">
        <v>33</v>
      </c>
      <c r="H270" s="59"/>
      <c r="I270" s="59">
        <v>553963.53</v>
      </c>
      <c r="J270" s="59">
        <v>5004.37</v>
      </c>
      <c r="K270" s="114">
        <f t="shared" si="33"/>
        <v>558967.9</v>
      </c>
      <c r="L270" s="98"/>
      <c r="M270" s="59">
        <v>553963.53</v>
      </c>
      <c r="N270" s="59">
        <v>5004.37</v>
      </c>
      <c r="O270" s="91">
        <f t="shared" si="34"/>
        <v>558967.9</v>
      </c>
      <c r="P270" s="247"/>
      <c r="Q270" s="60"/>
      <c r="R270" s="351"/>
    </row>
    <row r="271" spans="1:18" s="26" customFormat="1" ht="30" customHeight="1">
      <c r="A271" s="360"/>
      <c r="B271" s="45">
        <v>17</v>
      </c>
      <c r="C271" s="46" t="s">
        <v>164</v>
      </c>
      <c r="D271" s="54" t="s">
        <v>65</v>
      </c>
      <c r="E271" s="47" t="s">
        <v>78</v>
      </c>
      <c r="F271" s="189" t="s">
        <v>101</v>
      </c>
      <c r="G271" s="109" t="s">
        <v>33</v>
      </c>
      <c r="H271" s="59"/>
      <c r="I271" s="59">
        <v>439759.71</v>
      </c>
      <c r="J271" s="59"/>
      <c r="K271" s="114">
        <f t="shared" si="33"/>
        <v>439759.71</v>
      </c>
      <c r="L271" s="98"/>
      <c r="M271" s="59">
        <v>439759.71</v>
      </c>
      <c r="N271" s="59"/>
      <c r="O271" s="91">
        <f t="shared" si="34"/>
        <v>439759.71</v>
      </c>
      <c r="P271" s="247"/>
      <c r="Q271" s="60"/>
      <c r="R271" s="351"/>
    </row>
    <row r="272" spans="1:18" s="37" customFormat="1" ht="30" customHeight="1">
      <c r="A272" s="361"/>
      <c r="B272" s="49">
        <v>18</v>
      </c>
      <c r="C272" s="50" t="s">
        <v>166</v>
      </c>
      <c r="D272" s="51" t="s">
        <v>65</v>
      </c>
      <c r="E272" s="52" t="s">
        <v>167</v>
      </c>
      <c r="F272" s="190" t="s">
        <v>168</v>
      </c>
      <c r="G272" s="110" t="s">
        <v>109</v>
      </c>
      <c r="H272" s="61"/>
      <c r="I272" s="61">
        <v>4021.29</v>
      </c>
      <c r="J272" s="61"/>
      <c r="K272" s="115">
        <f aca="true" t="shared" si="35" ref="K272:K278">SUM(H272:J272)</f>
        <v>4021.29</v>
      </c>
      <c r="L272" s="99"/>
      <c r="M272" s="61">
        <f>I272*P272</f>
        <v>30470.1588009</v>
      </c>
      <c r="N272" s="61"/>
      <c r="O272" s="92">
        <f aca="true" t="shared" si="36" ref="O272:O278">SUM(L272:N272)</f>
        <v>30470.1588009</v>
      </c>
      <c r="P272" s="248">
        <v>7.57721</v>
      </c>
      <c r="Q272" s="66"/>
      <c r="R272" s="35"/>
    </row>
    <row r="273" spans="1:18" s="26" customFormat="1" ht="30" customHeight="1">
      <c r="A273" s="360"/>
      <c r="B273" s="45">
        <v>19</v>
      </c>
      <c r="C273" s="46" t="s">
        <v>181</v>
      </c>
      <c r="D273" s="54" t="s">
        <v>65</v>
      </c>
      <c r="E273" s="47" t="s">
        <v>47</v>
      </c>
      <c r="F273" s="189" t="s">
        <v>151</v>
      </c>
      <c r="G273" s="109" t="s">
        <v>33</v>
      </c>
      <c r="H273" s="59"/>
      <c r="I273" s="59">
        <v>71851.22</v>
      </c>
      <c r="J273" s="59"/>
      <c r="K273" s="114">
        <f t="shared" si="35"/>
        <v>71851.22</v>
      </c>
      <c r="L273" s="98"/>
      <c r="M273" s="59">
        <v>71851.22</v>
      </c>
      <c r="N273" s="59"/>
      <c r="O273" s="91">
        <f t="shared" si="36"/>
        <v>71851.22</v>
      </c>
      <c r="P273" s="247"/>
      <c r="Q273" s="75"/>
      <c r="R273" s="351"/>
    </row>
    <row r="274" spans="1:18" s="37" customFormat="1" ht="30" customHeight="1">
      <c r="A274" s="360"/>
      <c r="B274" s="49">
        <v>20</v>
      </c>
      <c r="C274" s="50" t="s">
        <v>181</v>
      </c>
      <c r="D274" s="51" t="s">
        <v>65</v>
      </c>
      <c r="E274" s="52" t="s">
        <v>47</v>
      </c>
      <c r="F274" s="190" t="s">
        <v>152</v>
      </c>
      <c r="G274" s="110" t="s">
        <v>33</v>
      </c>
      <c r="H274" s="61"/>
      <c r="I274" s="61"/>
      <c r="J274" s="61">
        <v>24339.93</v>
      </c>
      <c r="K274" s="115">
        <f t="shared" si="35"/>
        <v>24339.93</v>
      </c>
      <c r="L274" s="99"/>
      <c r="M274" s="61"/>
      <c r="N274" s="61">
        <v>24339.93</v>
      </c>
      <c r="O274" s="92">
        <f t="shared" si="36"/>
        <v>24339.93</v>
      </c>
      <c r="P274" s="248"/>
      <c r="Q274" s="66"/>
      <c r="R274" s="35"/>
    </row>
    <row r="275" spans="1:18" s="26" customFormat="1" ht="30" customHeight="1">
      <c r="A275" s="360"/>
      <c r="B275" s="45">
        <v>21</v>
      </c>
      <c r="C275" s="46" t="s">
        <v>201</v>
      </c>
      <c r="D275" s="54" t="s">
        <v>65</v>
      </c>
      <c r="E275" s="47" t="s">
        <v>78</v>
      </c>
      <c r="F275" s="189" t="s">
        <v>100</v>
      </c>
      <c r="G275" s="109" t="s">
        <v>33</v>
      </c>
      <c r="H275" s="59"/>
      <c r="I275" s="59">
        <v>515848.22</v>
      </c>
      <c r="J275" s="59"/>
      <c r="K275" s="114">
        <f t="shared" si="35"/>
        <v>515848.22</v>
      </c>
      <c r="L275" s="98"/>
      <c r="M275" s="59">
        <v>515848.22</v>
      </c>
      <c r="N275" s="59"/>
      <c r="O275" s="91">
        <f t="shared" si="36"/>
        <v>515848.22</v>
      </c>
      <c r="P275" s="247"/>
      <c r="Q275" s="60"/>
      <c r="R275" s="351"/>
    </row>
    <row r="276" spans="1:18" s="26" customFormat="1" ht="30" customHeight="1">
      <c r="A276" s="360"/>
      <c r="B276" s="45">
        <v>22</v>
      </c>
      <c r="C276" s="46" t="s">
        <v>201</v>
      </c>
      <c r="D276" s="54" t="s">
        <v>65</v>
      </c>
      <c r="E276" s="47" t="s">
        <v>78</v>
      </c>
      <c r="F276" s="189" t="s">
        <v>101</v>
      </c>
      <c r="G276" s="109" t="s">
        <v>33</v>
      </c>
      <c r="H276" s="59"/>
      <c r="I276" s="59">
        <v>411031.42</v>
      </c>
      <c r="J276" s="59"/>
      <c r="K276" s="114">
        <f t="shared" si="35"/>
        <v>411031.42</v>
      </c>
      <c r="L276" s="98"/>
      <c r="M276" s="59">
        <v>411031.42</v>
      </c>
      <c r="N276" s="59"/>
      <c r="O276" s="91">
        <f t="shared" si="36"/>
        <v>411031.42</v>
      </c>
      <c r="P276" s="247"/>
      <c r="Q276" s="60"/>
      <c r="R276" s="351"/>
    </row>
    <row r="277" spans="1:18" s="26" customFormat="1" ht="30" customHeight="1">
      <c r="A277" s="365">
        <v>450</v>
      </c>
      <c r="B277" s="45">
        <v>23</v>
      </c>
      <c r="C277" s="46" t="s">
        <v>202</v>
      </c>
      <c r="D277" s="54" t="s">
        <v>65</v>
      </c>
      <c r="E277" s="47" t="s">
        <v>108</v>
      </c>
      <c r="F277" s="189" t="s">
        <v>203</v>
      </c>
      <c r="G277" s="109" t="s">
        <v>160</v>
      </c>
      <c r="H277" s="59"/>
      <c r="I277" s="59">
        <v>592398.94</v>
      </c>
      <c r="J277" s="59"/>
      <c r="K277" s="114">
        <f t="shared" si="35"/>
        <v>592398.94</v>
      </c>
      <c r="L277" s="98"/>
      <c r="M277" s="59">
        <v>3334335.21</v>
      </c>
      <c r="N277" s="59"/>
      <c r="O277" s="91">
        <f t="shared" si="36"/>
        <v>3334335.21</v>
      </c>
      <c r="P277" s="253">
        <v>5.62853</v>
      </c>
      <c r="Q277" s="75"/>
      <c r="R277" s="352"/>
    </row>
    <row r="278" spans="1:18" s="26" customFormat="1" ht="30" customHeight="1">
      <c r="A278" s="365"/>
      <c r="B278" s="45">
        <v>24</v>
      </c>
      <c r="C278" s="46" t="s">
        <v>202</v>
      </c>
      <c r="D278" s="54" t="s">
        <v>65</v>
      </c>
      <c r="E278" s="52" t="s">
        <v>108</v>
      </c>
      <c r="F278" s="189" t="s">
        <v>203</v>
      </c>
      <c r="G278" s="109" t="s">
        <v>160</v>
      </c>
      <c r="H278" s="59"/>
      <c r="I278" s="59"/>
      <c r="J278" s="59">
        <v>341565.97</v>
      </c>
      <c r="K278" s="115">
        <f t="shared" si="35"/>
        <v>341565.97</v>
      </c>
      <c r="L278" s="98"/>
      <c r="M278" s="59"/>
      <c r="N278" s="59">
        <v>1922514.31</v>
      </c>
      <c r="O278" s="92">
        <f t="shared" si="36"/>
        <v>1922514.31</v>
      </c>
      <c r="P278" s="254">
        <v>5.75232</v>
      </c>
      <c r="Q278" s="75"/>
      <c r="R278" s="352"/>
    </row>
    <row r="279" spans="1:18" s="26" customFormat="1" ht="30" customHeight="1">
      <c r="A279" s="362"/>
      <c r="B279" s="45">
        <v>25</v>
      </c>
      <c r="C279" s="46" t="s">
        <v>205</v>
      </c>
      <c r="D279" s="54" t="s">
        <v>65</v>
      </c>
      <c r="E279" s="47" t="s">
        <v>47</v>
      </c>
      <c r="F279" s="189" t="s">
        <v>151</v>
      </c>
      <c r="G279" s="109" t="s">
        <v>33</v>
      </c>
      <c r="H279" s="59"/>
      <c r="I279" s="59">
        <v>67009.01</v>
      </c>
      <c r="J279" s="59"/>
      <c r="K279" s="114">
        <f aca="true" t="shared" si="37" ref="K279:K284">SUM(H279:J279)</f>
        <v>67009.01</v>
      </c>
      <c r="L279" s="98"/>
      <c r="M279" s="59">
        <v>67009.01</v>
      </c>
      <c r="N279" s="59"/>
      <c r="O279" s="91">
        <f aca="true" t="shared" si="38" ref="O279:O285">SUM(L279:N279)</f>
        <v>67009.01</v>
      </c>
      <c r="P279" s="247"/>
      <c r="Q279" s="75"/>
      <c r="R279" s="351"/>
    </row>
    <row r="280" spans="1:18" s="26" customFormat="1" ht="30" customHeight="1">
      <c r="A280" s="360"/>
      <c r="B280" s="45">
        <v>26</v>
      </c>
      <c r="C280" s="279" t="s">
        <v>208</v>
      </c>
      <c r="D280" s="54" t="s">
        <v>65</v>
      </c>
      <c r="E280" s="280" t="s">
        <v>43</v>
      </c>
      <c r="F280" s="280" t="s">
        <v>209</v>
      </c>
      <c r="G280" s="109" t="s">
        <v>33</v>
      </c>
      <c r="H280" s="25">
        <v>1870290.8</v>
      </c>
      <c r="I280" s="59">
        <v>186007.06</v>
      </c>
      <c r="J280" s="59"/>
      <c r="K280" s="114">
        <f t="shared" si="37"/>
        <v>2056297.86</v>
      </c>
      <c r="L280" s="284">
        <v>1870290.8</v>
      </c>
      <c r="M280" s="59">
        <v>186007.06</v>
      </c>
      <c r="N280" s="59"/>
      <c r="O280" s="91">
        <f t="shared" si="38"/>
        <v>2056297.86</v>
      </c>
      <c r="P280" s="247"/>
      <c r="Q280" s="75"/>
      <c r="R280" s="351"/>
    </row>
    <row r="281" spans="1:18" s="26" customFormat="1" ht="30" customHeight="1">
      <c r="A281" s="360"/>
      <c r="B281" s="49">
        <v>27</v>
      </c>
      <c r="C281" s="289" t="s">
        <v>208</v>
      </c>
      <c r="D281" s="51" t="s">
        <v>65</v>
      </c>
      <c r="E281" s="290" t="s">
        <v>43</v>
      </c>
      <c r="F281" s="290" t="s">
        <v>210</v>
      </c>
      <c r="G281" s="110" t="s">
        <v>33</v>
      </c>
      <c r="H281" s="53">
        <v>1538659.94</v>
      </c>
      <c r="I281" s="61">
        <v>229537.8</v>
      </c>
      <c r="J281" s="61"/>
      <c r="K281" s="115">
        <f t="shared" si="37"/>
        <v>1768197.74</v>
      </c>
      <c r="L281" s="292">
        <v>1538659.94</v>
      </c>
      <c r="M281" s="61">
        <v>229537.8</v>
      </c>
      <c r="N281" s="61"/>
      <c r="O281" s="92">
        <f t="shared" si="38"/>
        <v>1768197.74</v>
      </c>
      <c r="P281" s="248"/>
      <c r="Q281" s="75"/>
      <c r="R281" s="351"/>
    </row>
    <row r="282" spans="1:18" s="26" customFormat="1" ht="30" customHeight="1">
      <c r="A282" s="360"/>
      <c r="B282" s="45">
        <v>28</v>
      </c>
      <c r="C282" s="46" t="s">
        <v>214</v>
      </c>
      <c r="D282" s="54" t="s">
        <v>65</v>
      </c>
      <c r="E282" s="47" t="s">
        <v>78</v>
      </c>
      <c r="F282" s="189" t="s">
        <v>100</v>
      </c>
      <c r="G282" s="109" t="s">
        <v>33</v>
      </c>
      <c r="H282" s="59"/>
      <c r="I282" s="59">
        <v>545840.94</v>
      </c>
      <c r="J282" s="59"/>
      <c r="K282" s="114">
        <f t="shared" si="37"/>
        <v>545840.94</v>
      </c>
      <c r="L282" s="98"/>
      <c r="M282" s="59">
        <v>545840.94</v>
      </c>
      <c r="N282" s="59"/>
      <c r="O282" s="91">
        <f t="shared" si="38"/>
        <v>545840.94</v>
      </c>
      <c r="P282" s="247"/>
      <c r="Q282" s="60"/>
      <c r="R282" s="351"/>
    </row>
    <row r="283" spans="1:18" s="26" customFormat="1" ht="30" customHeight="1">
      <c r="A283" s="360"/>
      <c r="B283" s="49">
        <v>29</v>
      </c>
      <c r="C283" s="50" t="s">
        <v>214</v>
      </c>
      <c r="D283" s="51" t="s">
        <v>65</v>
      </c>
      <c r="E283" s="52" t="s">
        <v>78</v>
      </c>
      <c r="F283" s="190" t="s">
        <v>101</v>
      </c>
      <c r="G283" s="110" t="s">
        <v>33</v>
      </c>
      <c r="H283" s="53">
        <v>6250000</v>
      </c>
      <c r="I283" s="61">
        <v>418886.61</v>
      </c>
      <c r="J283" s="61"/>
      <c r="K283" s="115">
        <f t="shared" si="37"/>
        <v>6668886.61</v>
      </c>
      <c r="L283" s="99">
        <v>6250000</v>
      </c>
      <c r="M283" s="61">
        <v>418886.61</v>
      </c>
      <c r="N283" s="61"/>
      <c r="O283" s="92">
        <f t="shared" si="38"/>
        <v>6668886.61</v>
      </c>
      <c r="P283" s="248"/>
      <c r="Q283" s="60"/>
      <c r="R283" s="351"/>
    </row>
    <row r="284" spans="1:18" s="26" customFormat="1" ht="30" customHeight="1">
      <c r="A284" s="361"/>
      <c r="B284" s="49">
        <v>30</v>
      </c>
      <c r="C284" s="50" t="s">
        <v>216</v>
      </c>
      <c r="D284" s="51" t="s">
        <v>65</v>
      </c>
      <c r="E284" s="52" t="s">
        <v>47</v>
      </c>
      <c r="F284" s="190" t="s">
        <v>151</v>
      </c>
      <c r="G284" s="110" t="s">
        <v>33</v>
      </c>
      <c r="H284" s="61"/>
      <c r="I284" s="61">
        <v>69077.16</v>
      </c>
      <c r="J284" s="61"/>
      <c r="K284" s="115">
        <f t="shared" si="37"/>
        <v>69077.16</v>
      </c>
      <c r="L284" s="99"/>
      <c r="M284" s="61">
        <v>69077.16</v>
      </c>
      <c r="N284" s="61"/>
      <c r="O284" s="92">
        <f t="shared" si="38"/>
        <v>69077.16</v>
      </c>
      <c r="P284" s="248"/>
      <c r="Q284" s="75"/>
      <c r="R284" s="351"/>
    </row>
    <row r="285" spans="1:18" s="37" customFormat="1" ht="30" customHeight="1">
      <c r="A285" s="360"/>
      <c r="B285" s="49">
        <v>31</v>
      </c>
      <c r="C285" s="50" t="s">
        <v>217</v>
      </c>
      <c r="D285" s="51" t="s">
        <v>65</v>
      </c>
      <c r="E285" s="52" t="s">
        <v>47</v>
      </c>
      <c r="F285" s="190" t="s">
        <v>152</v>
      </c>
      <c r="G285" s="110" t="s">
        <v>33</v>
      </c>
      <c r="H285" s="61"/>
      <c r="I285" s="61">
        <v>2028806.27</v>
      </c>
      <c r="J285" s="61"/>
      <c r="K285" s="115">
        <f aca="true" t="shared" si="39" ref="K285:K297">SUM(H285:J285)</f>
        <v>2028806.27</v>
      </c>
      <c r="L285" s="99"/>
      <c r="M285" s="61">
        <v>2028806.27</v>
      </c>
      <c r="N285" s="61"/>
      <c r="O285" s="92">
        <f t="shared" si="38"/>
        <v>2028806.27</v>
      </c>
      <c r="P285" s="248"/>
      <c r="Q285" s="66"/>
      <c r="R285" s="35"/>
    </row>
    <row r="286" spans="1:18" s="26" customFormat="1" ht="30" customHeight="1">
      <c r="A286" s="360"/>
      <c r="B286" s="45">
        <v>32</v>
      </c>
      <c r="C286" s="46" t="s">
        <v>219</v>
      </c>
      <c r="D286" s="54" t="s">
        <v>65</v>
      </c>
      <c r="E286" s="47" t="s">
        <v>78</v>
      </c>
      <c r="F286" s="189" t="s">
        <v>100</v>
      </c>
      <c r="G286" s="109" t="s">
        <v>33</v>
      </c>
      <c r="H286" s="59"/>
      <c r="I286" s="59">
        <v>531696.3</v>
      </c>
      <c r="J286" s="59"/>
      <c r="K286" s="114">
        <f t="shared" si="39"/>
        <v>531696.3</v>
      </c>
      <c r="L286" s="98"/>
      <c r="M286" s="59">
        <v>531696.3</v>
      </c>
      <c r="N286" s="59"/>
      <c r="O286" s="91">
        <f aca="true" t="shared" si="40" ref="O286:O298">SUM(L286:N286)</f>
        <v>531696.3</v>
      </c>
      <c r="P286" s="247"/>
      <c r="Q286" s="60"/>
      <c r="R286" s="351"/>
    </row>
    <row r="287" spans="1:18" s="26" customFormat="1" ht="30" customHeight="1">
      <c r="A287" s="360"/>
      <c r="B287" s="49">
        <v>33</v>
      </c>
      <c r="C287" s="50" t="s">
        <v>219</v>
      </c>
      <c r="D287" s="51" t="s">
        <v>65</v>
      </c>
      <c r="E287" s="52" t="s">
        <v>78</v>
      </c>
      <c r="F287" s="190" t="s">
        <v>101</v>
      </c>
      <c r="G287" s="110" t="s">
        <v>33</v>
      </c>
      <c r="H287" s="53"/>
      <c r="I287" s="61">
        <v>336174.86</v>
      </c>
      <c r="J287" s="61">
        <v>30737.7</v>
      </c>
      <c r="K287" s="115">
        <f t="shared" si="39"/>
        <v>366912.56</v>
      </c>
      <c r="L287" s="99"/>
      <c r="M287" s="61">
        <v>336174.86</v>
      </c>
      <c r="N287" s="61">
        <v>30737.7</v>
      </c>
      <c r="O287" s="92">
        <f t="shared" si="40"/>
        <v>366912.56</v>
      </c>
      <c r="P287" s="248"/>
      <c r="Q287" s="60"/>
      <c r="R287" s="351"/>
    </row>
    <row r="288" spans="1:18" s="26" customFormat="1" ht="30" customHeight="1">
      <c r="A288" s="360"/>
      <c r="B288" s="49">
        <v>34</v>
      </c>
      <c r="C288" s="50" t="s">
        <v>222</v>
      </c>
      <c r="D288" s="51" t="s">
        <v>65</v>
      </c>
      <c r="E288" s="52" t="s">
        <v>47</v>
      </c>
      <c r="F288" s="190" t="s">
        <v>151</v>
      </c>
      <c r="G288" s="110" t="s">
        <v>33</v>
      </c>
      <c r="H288" s="61"/>
      <c r="I288" s="61">
        <v>64858.5</v>
      </c>
      <c r="J288" s="61"/>
      <c r="K288" s="115">
        <f t="shared" si="39"/>
        <v>64858.5</v>
      </c>
      <c r="L288" s="99"/>
      <c r="M288" s="61">
        <v>64858.5</v>
      </c>
      <c r="N288" s="61"/>
      <c r="O288" s="92">
        <f t="shared" si="40"/>
        <v>64858.5</v>
      </c>
      <c r="P288" s="248"/>
      <c r="Q288" s="75"/>
      <c r="R288" s="351"/>
    </row>
    <row r="289" spans="1:18" s="26" customFormat="1" ht="30" customHeight="1">
      <c r="A289" s="360"/>
      <c r="B289" s="45">
        <v>35</v>
      </c>
      <c r="C289" s="279" t="s">
        <v>222</v>
      </c>
      <c r="D289" s="54" t="s">
        <v>65</v>
      </c>
      <c r="E289" s="280" t="s">
        <v>43</v>
      </c>
      <c r="F289" s="280" t="s">
        <v>209</v>
      </c>
      <c r="G289" s="109" t="s">
        <v>33</v>
      </c>
      <c r="H289" s="25"/>
      <c r="I289" s="59"/>
      <c r="J289" s="59">
        <v>5482.75</v>
      </c>
      <c r="K289" s="114">
        <f t="shared" si="39"/>
        <v>5482.75</v>
      </c>
      <c r="L289" s="284"/>
      <c r="M289" s="59"/>
      <c r="N289" s="59">
        <v>5482.75</v>
      </c>
      <c r="O289" s="91">
        <f t="shared" si="40"/>
        <v>5482.75</v>
      </c>
      <c r="P289" s="247"/>
      <c r="Q289" s="75"/>
      <c r="R289" s="351"/>
    </row>
    <row r="290" spans="1:18" s="26" customFormat="1" ht="30" customHeight="1">
      <c r="A290" s="360"/>
      <c r="B290" s="49">
        <v>36</v>
      </c>
      <c r="C290" s="289" t="s">
        <v>222</v>
      </c>
      <c r="D290" s="51" t="s">
        <v>65</v>
      </c>
      <c r="E290" s="290" t="s">
        <v>43</v>
      </c>
      <c r="F290" s="290" t="s">
        <v>210</v>
      </c>
      <c r="G290" s="110" t="s">
        <v>33</v>
      </c>
      <c r="H290" s="53"/>
      <c r="I290" s="61"/>
      <c r="J290" s="61">
        <v>4713.97</v>
      </c>
      <c r="K290" s="115">
        <f t="shared" si="39"/>
        <v>4713.97</v>
      </c>
      <c r="L290" s="292"/>
      <c r="M290" s="61"/>
      <c r="N290" s="61">
        <v>4713.97</v>
      </c>
      <c r="O290" s="92">
        <f t="shared" si="40"/>
        <v>4713.97</v>
      </c>
      <c r="P290" s="248"/>
      <c r="Q290" s="75"/>
      <c r="R290" s="351"/>
    </row>
    <row r="291" spans="1:18" s="26" customFormat="1" ht="30" customHeight="1">
      <c r="A291" s="361"/>
      <c r="B291" s="45">
        <v>37</v>
      </c>
      <c r="C291" s="46" t="s">
        <v>223</v>
      </c>
      <c r="D291" s="54" t="s">
        <v>65</v>
      </c>
      <c r="E291" s="47" t="s">
        <v>103</v>
      </c>
      <c r="F291" s="189" t="s">
        <v>131</v>
      </c>
      <c r="G291" s="109" t="s">
        <v>33</v>
      </c>
      <c r="H291" s="59"/>
      <c r="I291" s="59">
        <v>1790447.07</v>
      </c>
      <c r="J291" s="59">
        <v>1130.43</v>
      </c>
      <c r="K291" s="114">
        <f t="shared" si="39"/>
        <v>1791577.5</v>
      </c>
      <c r="L291" s="98"/>
      <c r="M291" s="59">
        <v>1790447.07</v>
      </c>
      <c r="N291" s="59">
        <v>1130.43</v>
      </c>
      <c r="O291" s="91">
        <f t="shared" si="40"/>
        <v>1791577.5</v>
      </c>
      <c r="P291" s="247"/>
      <c r="Q291" s="75"/>
      <c r="R291" s="351"/>
    </row>
    <row r="292" spans="1:18" s="26" customFormat="1" ht="30" customHeight="1">
      <c r="A292" s="360"/>
      <c r="B292" s="45">
        <v>38</v>
      </c>
      <c r="C292" s="46" t="s">
        <v>223</v>
      </c>
      <c r="D292" s="54" t="s">
        <v>65</v>
      </c>
      <c r="E292" s="47" t="s">
        <v>103</v>
      </c>
      <c r="F292" s="189" t="s">
        <v>132</v>
      </c>
      <c r="G292" s="109" t="s">
        <v>33</v>
      </c>
      <c r="H292" s="59"/>
      <c r="I292" s="59">
        <v>1823927.33</v>
      </c>
      <c r="J292" s="59">
        <v>1062.45</v>
      </c>
      <c r="K292" s="114">
        <f t="shared" si="39"/>
        <v>1824989.78</v>
      </c>
      <c r="L292" s="98"/>
      <c r="M292" s="59">
        <v>1823927.33</v>
      </c>
      <c r="N292" s="59">
        <v>1062.45</v>
      </c>
      <c r="O292" s="91">
        <f t="shared" si="40"/>
        <v>1824989.78</v>
      </c>
      <c r="P292" s="247"/>
      <c r="Q292" s="75"/>
      <c r="R292" s="351"/>
    </row>
    <row r="293" spans="1:18" s="26" customFormat="1" ht="30" customHeight="1">
      <c r="A293" s="360"/>
      <c r="B293" s="45">
        <v>39</v>
      </c>
      <c r="C293" s="46" t="s">
        <v>223</v>
      </c>
      <c r="D293" s="54" t="s">
        <v>65</v>
      </c>
      <c r="E293" s="47" t="s">
        <v>103</v>
      </c>
      <c r="F293" s="189" t="s">
        <v>133</v>
      </c>
      <c r="G293" s="109" t="s">
        <v>33</v>
      </c>
      <c r="H293" s="59"/>
      <c r="I293" s="59">
        <v>1823927.33</v>
      </c>
      <c r="J293" s="59">
        <v>1062.45</v>
      </c>
      <c r="K293" s="114">
        <f t="shared" si="39"/>
        <v>1824989.78</v>
      </c>
      <c r="L293" s="98"/>
      <c r="M293" s="59">
        <v>1823927.33</v>
      </c>
      <c r="N293" s="59">
        <v>1062.45</v>
      </c>
      <c r="O293" s="91">
        <f t="shared" si="40"/>
        <v>1824989.78</v>
      </c>
      <c r="P293" s="247"/>
      <c r="Q293" s="75"/>
      <c r="R293" s="351"/>
    </row>
    <row r="294" spans="1:18" s="26" customFormat="1" ht="30" customHeight="1">
      <c r="A294" s="359"/>
      <c r="B294" s="45">
        <v>40</v>
      </c>
      <c r="C294" s="46" t="s">
        <v>223</v>
      </c>
      <c r="D294" s="54" t="s">
        <v>65</v>
      </c>
      <c r="E294" s="47" t="s">
        <v>103</v>
      </c>
      <c r="F294" s="189" t="s">
        <v>134</v>
      </c>
      <c r="G294" s="109" t="s">
        <v>33</v>
      </c>
      <c r="H294" s="59"/>
      <c r="I294" s="59">
        <v>8153716.81</v>
      </c>
      <c r="J294" s="59">
        <v>4749.61</v>
      </c>
      <c r="K294" s="114">
        <f t="shared" si="39"/>
        <v>8158466.42</v>
      </c>
      <c r="L294" s="98"/>
      <c r="M294" s="59">
        <v>8153716.81</v>
      </c>
      <c r="N294" s="59">
        <v>4749.61</v>
      </c>
      <c r="O294" s="91">
        <f t="shared" si="40"/>
        <v>8158466.42</v>
      </c>
      <c r="P294" s="247"/>
      <c r="Q294" s="75"/>
      <c r="R294" s="351"/>
    </row>
    <row r="295" spans="1:18" s="37" customFormat="1" ht="30" customHeight="1">
      <c r="A295" s="359"/>
      <c r="B295" s="49">
        <v>41</v>
      </c>
      <c r="C295" s="50" t="s">
        <v>223</v>
      </c>
      <c r="D295" s="51" t="s">
        <v>65</v>
      </c>
      <c r="E295" s="52" t="s">
        <v>103</v>
      </c>
      <c r="F295" s="190" t="s">
        <v>135</v>
      </c>
      <c r="G295" s="110" t="s">
        <v>33</v>
      </c>
      <c r="H295" s="61"/>
      <c r="I295" s="61">
        <v>5631855.47</v>
      </c>
      <c r="J295" s="61">
        <v>3280.6</v>
      </c>
      <c r="K295" s="115">
        <f t="shared" si="39"/>
        <v>5635136.069999999</v>
      </c>
      <c r="L295" s="99"/>
      <c r="M295" s="61">
        <v>5631855.47</v>
      </c>
      <c r="N295" s="61">
        <v>3280.6</v>
      </c>
      <c r="O295" s="92">
        <f>SUM(L295:N295)</f>
        <v>5635136.069999999</v>
      </c>
      <c r="P295" s="248"/>
      <c r="Q295" s="66"/>
      <c r="R295" s="35"/>
    </row>
    <row r="296" spans="1:18" s="37" customFormat="1" ht="30" customHeight="1">
      <c r="A296" s="359"/>
      <c r="B296" s="49">
        <v>42</v>
      </c>
      <c r="C296" s="50" t="s">
        <v>224</v>
      </c>
      <c r="D296" s="51" t="s">
        <v>65</v>
      </c>
      <c r="E296" s="52" t="s">
        <v>167</v>
      </c>
      <c r="F296" s="190" t="s">
        <v>168</v>
      </c>
      <c r="G296" s="110" t="s">
        <v>109</v>
      </c>
      <c r="H296" s="61">
        <v>279200</v>
      </c>
      <c r="I296" s="61">
        <v>3304.35</v>
      </c>
      <c r="J296" s="61"/>
      <c r="K296" s="115">
        <f t="shared" si="39"/>
        <v>282504.35</v>
      </c>
      <c r="L296" s="99">
        <v>2106857.16</v>
      </c>
      <c r="M296" s="61">
        <v>24934.79</v>
      </c>
      <c r="N296" s="61"/>
      <c r="O296" s="92">
        <f t="shared" si="40"/>
        <v>2131791.95</v>
      </c>
      <c r="P296" s="248">
        <v>7.57721</v>
      </c>
      <c r="Q296" s="66"/>
      <c r="R296" s="35"/>
    </row>
    <row r="297" spans="1:18" s="37" customFormat="1" ht="30" customHeight="1">
      <c r="A297" s="359"/>
      <c r="B297" s="45">
        <v>43</v>
      </c>
      <c r="C297" s="46" t="s">
        <v>234</v>
      </c>
      <c r="D297" s="51" t="s">
        <v>65</v>
      </c>
      <c r="E297" s="52" t="s">
        <v>78</v>
      </c>
      <c r="F297" s="280" t="s">
        <v>100</v>
      </c>
      <c r="G297" s="110" t="s">
        <v>33</v>
      </c>
      <c r="H297" s="59"/>
      <c r="I297" s="59">
        <v>551515.05</v>
      </c>
      <c r="J297" s="59"/>
      <c r="K297" s="115">
        <f t="shared" si="39"/>
        <v>551515.05</v>
      </c>
      <c r="L297" s="284"/>
      <c r="M297" s="59">
        <v>551515.05</v>
      </c>
      <c r="N297" s="59"/>
      <c r="O297" s="331">
        <f t="shared" si="40"/>
        <v>551515.05</v>
      </c>
      <c r="P297" s="247"/>
      <c r="Q297" s="66"/>
      <c r="R297" s="35"/>
    </row>
    <row r="298" spans="1:18" s="37" customFormat="1" ht="30" customHeight="1">
      <c r="A298" s="359"/>
      <c r="B298" s="49">
        <v>44</v>
      </c>
      <c r="C298" s="50" t="s">
        <v>234</v>
      </c>
      <c r="D298" s="51" t="s">
        <v>65</v>
      </c>
      <c r="E298" s="52" t="s">
        <v>78</v>
      </c>
      <c r="F298" s="290" t="s">
        <v>101</v>
      </c>
      <c r="G298" s="110" t="s">
        <v>33</v>
      </c>
      <c r="H298" s="61"/>
      <c r="I298" s="61">
        <v>315430.32</v>
      </c>
      <c r="J298" s="61"/>
      <c r="K298" s="115">
        <f>SUM(H298:J298)</f>
        <v>315430.32</v>
      </c>
      <c r="L298" s="292"/>
      <c r="M298" s="61">
        <v>315430.32</v>
      </c>
      <c r="N298" s="61"/>
      <c r="O298" s="345">
        <f t="shared" si="40"/>
        <v>315430.32</v>
      </c>
      <c r="P298" s="248"/>
      <c r="Q298" s="66"/>
      <c r="R298" s="35"/>
    </row>
    <row r="299" spans="1:18" s="26" customFormat="1" ht="30" customHeight="1">
      <c r="A299" s="360"/>
      <c r="B299" s="45">
        <v>45</v>
      </c>
      <c r="C299" s="279" t="s">
        <v>245</v>
      </c>
      <c r="D299" s="54" t="s">
        <v>65</v>
      </c>
      <c r="E299" s="280" t="s">
        <v>43</v>
      </c>
      <c r="F299" s="280" t="s">
        <v>209</v>
      </c>
      <c r="G299" s="109" t="s">
        <v>33</v>
      </c>
      <c r="H299" s="25">
        <v>1879093.07</v>
      </c>
      <c r="I299" s="59">
        <v>168194.2</v>
      </c>
      <c r="J299" s="59"/>
      <c r="K299" s="114">
        <f>SUM(H299:J299)</f>
        <v>2047287.27</v>
      </c>
      <c r="L299" s="284">
        <v>1879093.07</v>
      </c>
      <c r="M299" s="59">
        <v>168194.2</v>
      </c>
      <c r="N299" s="59"/>
      <c r="O299" s="91">
        <f>SUM(L299:N299)</f>
        <v>2047287.27</v>
      </c>
      <c r="P299" s="247"/>
      <c r="Q299" s="75"/>
      <c r="R299" s="351"/>
    </row>
    <row r="300" spans="1:18" s="26" customFormat="1" ht="30" customHeight="1" thickBot="1">
      <c r="A300" s="360"/>
      <c r="B300" s="62">
        <v>46</v>
      </c>
      <c r="C300" s="346" t="s">
        <v>245</v>
      </c>
      <c r="D300" s="340" t="s">
        <v>65</v>
      </c>
      <c r="E300" s="334" t="s">
        <v>43</v>
      </c>
      <c r="F300" s="334" t="s">
        <v>210</v>
      </c>
      <c r="G300" s="116" t="s">
        <v>33</v>
      </c>
      <c r="H300" s="27">
        <v>1545901.43</v>
      </c>
      <c r="I300" s="65">
        <v>215243.52</v>
      </c>
      <c r="J300" s="65"/>
      <c r="K300" s="117">
        <f>SUM(H300:J300)</f>
        <v>1761144.95</v>
      </c>
      <c r="L300" s="332">
        <v>1545901.43</v>
      </c>
      <c r="M300" s="65">
        <v>215243.52</v>
      </c>
      <c r="N300" s="65"/>
      <c r="O300" s="344">
        <f>SUM(L300:N300)</f>
        <v>1761144.95</v>
      </c>
      <c r="P300" s="249"/>
      <c r="Q300" s="75"/>
      <c r="R300" s="351"/>
    </row>
    <row r="301" spans="1:19" s="18" customFormat="1" ht="30" customHeight="1" thickBot="1">
      <c r="A301" s="361"/>
      <c r="B301" s="221"/>
      <c r="C301" s="222"/>
      <c r="D301" s="223" t="s">
        <v>67</v>
      </c>
      <c r="E301" s="224"/>
      <c r="F301" s="225"/>
      <c r="G301" s="226"/>
      <c r="H301" s="378"/>
      <c r="I301" s="378"/>
      <c r="J301" s="378"/>
      <c r="K301" s="209"/>
      <c r="L301" s="227">
        <f>SUM(L255:L269)+SUM(L280:L281)+L283+L296+L299+L300</f>
        <v>94668715.94999999</v>
      </c>
      <c r="M301" s="228">
        <f>SUM(M255:M300)</f>
        <v>63814893.169146486</v>
      </c>
      <c r="N301" s="228">
        <f>SUM(N255:N278)+SUM(N287:N295)</f>
        <v>11057115.46</v>
      </c>
      <c r="O301" s="228">
        <f>SUM(O255:O300)</f>
        <v>169540724.5791465</v>
      </c>
      <c r="P301" s="242"/>
      <c r="Q301" s="15"/>
      <c r="R301" s="76"/>
      <c r="S301" s="66"/>
    </row>
    <row r="302" spans="1:18" s="37" customFormat="1" ht="30" customHeight="1">
      <c r="A302" s="360"/>
      <c r="B302" s="22">
        <v>1</v>
      </c>
      <c r="C302" s="23" t="s">
        <v>88</v>
      </c>
      <c r="D302" s="54" t="s">
        <v>94</v>
      </c>
      <c r="E302" s="28" t="s">
        <v>78</v>
      </c>
      <c r="F302" s="187" t="s">
        <v>95</v>
      </c>
      <c r="G302" s="112" t="s">
        <v>33</v>
      </c>
      <c r="H302" s="25"/>
      <c r="I302" s="25">
        <v>226637.51</v>
      </c>
      <c r="J302" s="25">
        <v>188362.88</v>
      </c>
      <c r="K302" s="103">
        <f aca="true" t="shared" si="41" ref="K302:K314">SUM(H302:J302)</f>
        <v>415000.39</v>
      </c>
      <c r="L302" s="96"/>
      <c r="M302" s="25">
        <v>226637.51</v>
      </c>
      <c r="N302" s="25">
        <v>188362.88</v>
      </c>
      <c r="O302" s="86">
        <f aca="true" t="shared" si="42" ref="O302:O314">SUM(L302:N302)</f>
        <v>415000.39</v>
      </c>
      <c r="P302" s="244"/>
      <c r="Q302" s="15"/>
      <c r="R302" s="35"/>
    </row>
    <row r="303" spans="1:18" s="37" customFormat="1" ht="30" customHeight="1">
      <c r="A303" s="360"/>
      <c r="B303" s="22">
        <v>2</v>
      </c>
      <c r="C303" s="23" t="s">
        <v>88</v>
      </c>
      <c r="D303" s="54" t="s">
        <v>94</v>
      </c>
      <c r="E303" s="28" t="s">
        <v>78</v>
      </c>
      <c r="F303" s="187" t="s">
        <v>96</v>
      </c>
      <c r="G303" s="112" t="s">
        <v>33</v>
      </c>
      <c r="H303" s="25"/>
      <c r="I303" s="25">
        <v>151106.28</v>
      </c>
      <c r="J303" s="25">
        <v>125587.44</v>
      </c>
      <c r="K303" s="103">
        <f t="shared" si="41"/>
        <v>276693.72</v>
      </c>
      <c r="L303" s="96"/>
      <c r="M303" s="25">
        <v>151106.28</v>
      </c>
      <c r="N303" s="25">
        <v>125587.44</v>
      </c>
      <c r="O303" s="86">
        <f t="shared" si="42"/>
        <v>276693.72</v>
      </c>
      <c r="P303" s="244"/>
      <c r="Q303" s="15"/>
      <c r="R303" s="35"/>
    </row>
    <row r="304" spans="1:19" s="37" customFormat="1" ht="27.75" customHeight="1">
      <c r="A304" s="360"/>
      <c r="B304" s="22">
        <v>3</v>
      </c>
      <c r="C304" s="23" t="s">
        <v>88</v>
      </c>
      <c r="D304" s="54" t="s">
        <v>94</v>
      </c>
      <c r="E304" s="28" t="s">
        <v>78</v>
      </c>
      <c r="F304" s="187" t="s">
        <v>97</v>
      </c>
      <c r="G304" s="112" t="s">
        <v>33</v>
      </c>
      <c r="H304" s="25"/>
      <c r="I304" s="25">
        <v>604366.58</v>
      </c>
      <c r="J304" s="25">
        <v>502300.89</v>
      </c>
      <c r="K304" s="103">
        <f t="shared" si="41"/>
        <v>1106667.47</v>
      </c>
      <c r="L304" s="96"/>
      <c r="M304" s="25">
        <v>604366.58</v>
      </c>
      <c r="N304" s="25">
        <v>502300.89</v>
      </c>
      <c r="O304" s="86">
        <f t="shared" si="42"/>
        <v>1106667.47</v>
      </c>
      <c r="P304" s="244"/>
      <c r="Q304" s="15"/>
      <c r="R304" s="35"/>
      <c r="S304" s="58"/>
    </row>
    <row r="305" spans="1:18" s="37" customFormat="1" ht="30" customHeight="1">
      <c r="A305" s="360"/>
      <c r="B305" s="55">
        <v>4</v>
      </c>
      <c r="C305" s="56" t="s">
        <v>88</v>
      </c>
      <c r="D305" s="51" t="s">
        <v>94</v>
      </c>
      <c r="E305" s="32" t="s">
        <v>78</v>
      </c>
      <c r="F305" s="188" t="s">
        <v>98</v>
      </c>
      <c r="G305" s="113" t="s">
        <v>33</v>
      </c>
      <c r="H305" s="53"/>
      <c r="I305" s="53">
        <v>721058.73</v>
      </c>
      <c r="J305" s="53">
        <v>468407.46</v>
      </c>
      <c r="K305" s="111">
        <f t="shared" si="41"/>
        <v>1189466.19</v>
      </c>
      <c r="L305" s="97"/>
      <c r="M305" s="53">
        <v>721058.73</v>
      </c>
      <c r="N305" s="53">
        <v>468407.46</v>
      </c>
      <c r="O305" s="90">
        <f t="shared" si="42"/>
        <v>1189466.19</v>
      </c>
      <c r="P305" s="245"/>
      <c r="Q305" s="15"/>
      <c r="R305" s="35"/>
    </row>
    <row r="306" spans="1:18" s="16" customFormat="1" ht="30" customHeight="1">
      <c r="A306" s="365">
        <v>451</v>
      </c>
      <c r="B306" s="22">
        <v>5</v>
      </c>
      <c r="C306" s="23" t="s">
        <v>119</v>
      </c>
      <c r="D306" s="54" t="s">
        <v>94</v>
      </c>
      <c r="E306" s="24" t="s">
        <v>103</v>
      </c>
      <c r="F306" s="185" t="s">
        <v>137</v>
      </c>
      <c r="G306" s="102" t="s">
        <v>33</v>
      </c>
      <c r="H306" s="25"/>
      <c r="I306" s="25">
        <v>3150355.85</v>
      </c>
      <c r="J306" s="25">
        <v>214018.75</v>
      </c>
      <c r="K306" s="103">
        <f t="shared" si="41"/>
        <v>3364374.6</v>
      </c>
      <c r="L306" s="96"/>
      <c r="M306" s="25">
        <v>3150355.85</v>
      </c>
      <c r="N306" s="25">
        <v>214018.75</v>
      </c>
      <c r="O306" s="86">
        <f t="shared" si="42"/>
        <v>3364374.6</v>
      </c>
      <c r="P306" s="244"/>
      <c r="R306" s="355"/>
    </row>
    <row r="307" spans="1:18" s="16" customFormat="1" ht="30" customHeight="1">
      <c r="A307" s="365"/>
      <c r="B307" s="22">
        <v>6</v>
      </c>
      <c r="C307" s="23" t="s">
        <v>119</v>
      </c>
      <c r="D307" s="54" t="s">
        <v>94</v>
      </c>
      <c r="E307" s="24" t="s">
        <v>103</v>
      </c>
      <c r="F307" s="185" t="s">
        <v>138</v>
      </c>
      <c r="G307" s="102" t="s">
        <v>33</v>
      </c>
      <c r="H307" s="25"/>
      <c r="I307" s="25">
        <v>2630515.58</v>
      </c>
      <c r="J307" s="25">
        <v>263931.33</v>
      </c>
      <c r="K307" s="103">
        <f t="shared" si="41"/>
        <v>2894446.91</v>
      </c>
      <c r="L307" s="96"/>
      <c r="M307" s="25">
        <v>2630515.58</v>
      </c>
      <c r="N307" s="25">
        <v>263931.33</v>
      </c>
      <c r="O307" s="86">
        <f t="shared" si="42"/>
        <v>2894446.91</v>
      </c>
      <c r="P307" s="244"/>
      <c r="R307" s="355"/>
    </row>
    <row r="308" spans="1:18" s="16" customFormat="1" ht="30" customHeight="1">
      <c r="A308" s="362"/>
      <c r="B308" s="22">
        <v>7</v>
      </c>
      <c r="C308" s="23" t="s">
        <v>119</v>
      </c>
      <c r="D308" s="54" t="s">
        <v>94</v>
      </c>
      <c r="E308" s="24" t="s">
        <v>103</v>
      </c>
      <c r="F308" s="185" t="s">
        <v>139</v>
      </c>
      <c r="G308" s="102" t="s">
        <v>33</v>
      </c>
      <c r="H308" s="25"/>
      <c r="I308" s="25">
        <v>2906037.27</v>
      </c>
      <c r="J308" s="25">
        <v>217163.11</v>
      </c>
      <c r="K308" s="103">
        <f t="shared" si="41"/>
        <v>3123200.38</v>
      </c>
      <c r="L308" s="96"/>
      <c r="M308" s="25">
        <v>2906037.27</v>
      </c>
      <c r="N308" s="25">
        <v>217163.11</v>
      </c>
      <c r="O308" s="86">
        <f t="shared" si="42"/>
        <v>3123200.38</v>
      </c>
      <c r="P308" s="244"/>
      <c r="R308" s="355"/>
    </row>
    <row r="309" spans="1:18" s="16" customFormat="1" ht="30" customHeight="1">
      <c r="A309" s="360"/>
      <c r="B309" s="22">
        <v>8</v>
      </c>
      <c r="C309" s="23" t="s">
        <v>119</v>
      </c>
      <c r="D309" s="54" t="s">
        <v>94</v>
      </c>
      <c r="E309" s="24" t="s">
        <v>103</v>
      </c>
      <c r="F309" s="185" t="s">
        <v>140</v>
      </c>
      <c r="G309" s="102" t="s">
        <v>33</v>
      </c>
      <c r="H309" s="25"/>
      <c r="I309" s="25">
        <v>1911357.01</v>
      </c>
      <c r="J309" s="25">
        <v>199858.03</v>
      </c>
      <c r="K309" s="103">
        <f t="shared" si="41"/>
        <v>2111215.04</v>
      </c>
      <c r="L309" s="96"/>
      <c r="M309" s="25">
        <v>1911357.01</v>
      </c>
      <c r="N309" s="25">
        <v>199858.03</v>
      </c>
      <c r="O309" s="86">
        <f t="shared" si="42"/>
        <v>2111215.04</v>
      </c>
      <c r="P309" s="244"/>
      <c r="R309" s="355"/>
    </row>
    <row r="310" spans="1:18" s="16" customFormat="1" ht="30" customHeight="1">
      <c r="A310" s="360"/>
      <c r="B310" s="22">
        <v>9</v>
      </c>
      <c r="C310" s="23" t="s">
        <v>119</v>
      </c>
      <c r="D310" s="54" t="s">
        <v>94</v>
      </c>
      <c r="E310" s="24" t="s">
        <v>103</v>
      </c>
      <c r="F310" s="185" t="s">
        <v>141</v>
      </c>
      <c r="G310" s="102" t="s">
        <v>33</v>
      </c>
      <c r="H310" s="25"/>
      <c r="I310" s="25">
        <v>2167350.15</v>
      </c>
      <c r="J310" s="25">
        <v>226625.55</v>
      </c>
      <c r="K310" s="103">
        <f t="shared" si="41"/>
        <v>2393975.6999999997</v>
      </c>
      <c r="L310" s="96"/>
      <c r="M310" s="25">
        <v>2167350.15</v>
      </c>
      <c r="N310" s="25">
        <v>226625.55</v>
      </c>
      <c r="O310" s="86">
        <f t="shared" si="42"/>
        <v>2393975.6999999997</v>
      </c>
      <c r="P310" s="244"/>
      <c r="R310" s="355"/>
    </row>
    <row r="311" spans="1:18" s="16" customFormat="1" ht="30" customHeight="1">
      <c r="A311" s="360"/>
      <c r="B311" s="22">
        <v>10</v>
      </c>
      <c r="C311" s="23" t="s">
        <v>119</v>
      </c>
      <c r="D311" s="54" t="s">
        <v>94</v>
      </c>
      <c r="E311" s="24" t="s">
        <v>103</v>
      </c>
      <c r="F311" s="185" t="s">
        <v>142</v>
      </c>
      <c r="G311" s="102" t="s">
        <v>33</v>
      </c>
      <c r="H311" s="25"/>
      <c r="I311" s="25">
        <v>1120954.64</v>
      </c>
      <c r="J311" s="25">
        <v>117210.86</v>
      </c>
      <c r="K311" s="103">
        <f t="shared" si="41"/>
        <v>1238165.5</v>
      </c>
      <c r="L311" s="96"/>
      <c r="M311" s="25">
        <v>1120954.64</v>
      </c>
      <c r="N311" s="25">
        <v>117210.86</v>
      </c>
      <c r="O311" s="86">
        <f t="shared" si="42"/>
        <v>1238165.5</v>
      </c>
      <c r="P311" s="244"/>
      <c r="R311" s="355"/>
    </row>
    <row r="312" spans="1:18" s="37" customFormat="1" ht="30" customHeight="1">
      <c r="A312" s="360"/>
      <c r="B312" s="22">
        <v>11</v>
      </c>
      <c r="C312" s="23" t="s">
        <v>119</v>
      </c>
      <c r="D312" s="54" t="s">
        <v>94</v>
      </c>
      <c r="E312" s="24" t="s">
        <v>103</v>
      </c>
      <c r="F312" s="185" t="s">
        <v>143</v>
      </c>
      <c r="G312" s="102" t="s">
        <v>33</v>
      </c>
      <c r="H312" s="25"/>
      <c r="I312" s="25">
        <v>1990059.91</v>
      </c>
      <c r="J312" s="25">
        <v>208087.48</v>
      </c>
      <c r="K312" s="103">
        <f t="shared" si="41"/>
        <v>2198147.39</v>
      </c>
      <c r="L312" s="96"/>
      <c r="M312" s="25">
        <v>1990059.91</v>
      </c>
      <c r="N312" s="25">
        <v>208087.48</v>
      </c>
      <c r="O312" s="86">
        <f t="shared" si="42"/>
        <v>2198147.39</v>
      </c>
      <c r="P312" s="244"/>
      <c r="Q312" s="15"/>
      <c r="R312" s="35"/>
    </row>
    <row r="313" spans="1:19" s="37" customFormat="1" ht="30" customHeight="1">
      <c r="A313" s="361"/>
      <c r="B313" s="22">
        <v>12</v>
      </c>
      <c r="C313" s="23" t="s">
        <v>119</v>
      </c>
      <c r="D313" s="54" t="s">
        <v>94</v>
      </c>
      <c r="E313" s="24" t="s">
        <v>103</v>
      </c>
      <c r="F313" s="185" t="s">
        <v>144</v>
      </c>
      <c r="G313" s="102" t="s">
        <v>33</v>
      </c>
      <c r="H313" s="25"/>
      <c r="I313" s="25">
        <v>4422622.94</v>
      </c>
      <c r="J313" s="25">
        <v>541518.2</v>
      </c>
      <c r="K313" s="103">
        <f t="shared" si="41"/>
        <v>4964141.140000001</v>
      </c>
      <c r="L313" s="96"/>
      <c r="M313" s="25">
        <v>4422622.94</v>
      </c>
      <c r="N313" s="25">
        <v>541518.2</v>
      </c>
      <c r="O313" s="86">
        <f t="shared" si="42"/>
        <v>4964141.140000001</v>
      </c>
      <c r="P313" s="244"/>
      <c r="Q313" s="15"/>
      <c r="R313" s="35"/>
      <c r="S313" s="58"/>
    </row>
    <row r="314" spans="1:18" s="37" customFormat="1" ht="30" customHeight="1">
      <c r="A314" s="360"/>
      <c r="B314" s="55">
        <v>13</v>
      </c>
      <c r="C314" s="56" t="s">
        <v>119</v>
      </c>
      <c r="D314" s="51" t="s">
        <v>94</v>
      </c>
      <c r="E314" s="233" t="s">
        <v>103</v>
      </c>
      <c r="F314" s="186" t="s">
        <v>145</v>
      </c>
      <c r="G314" s="234" t="s">
        <v>33</v>
      </c>
      <c r="H314" s="53"/>
      <c r="I314" s="53">
        <v>1716348.84</v>
      </c>
      <c r="J314" s="53">
        <v>233443.09</v>
      </c>
      <c r="K314" s="111">
        <f t="shared" si="41"/>
        <v>1949791.9300000002</v>
      </c>
      <c r="L314" s="97"/>
      <c r="M314" s="53">
        <v>1716348.84</v>
      </c>
      <c r="N314" s="53">
        <v>233443.09</v>
      </c>
      <c r="O314" s="90">
        <f t="shared" si="42"/>
        <v>1949791.9300000002</v>
      </c>
      <c r="P314" s="245"/>
      <c r="Q314" s="15"/>
      <c r="R314" s="35"/>
    </row>
    <row r="315" spans="1:18" s="37" customFormat="1" ht="30" customHeight="1">
      <c r="A315" s="360"/>
      <c r="B315" s="22">
        <v>14</v>
      </c>
      <c r="C315" s="23" t="s">
        <v>164</v>
      </c>
      <c r="D315" s="54" t="s">
        <v>94</v>
      </c>
      <c r="E315" s="28" t="s">
        <v>78</v>
      </c>
      <c r="F315" s="187" t="s">
        <v>95</v>
      </c>
      <c r="G315" s="112" t="s">
        <v>33</v>
      </c>
      <c r="H315" s="25"/>
      <c r="I315" s="25">
        <v>226872.5</v>
      </c>
      <c r="J315" s="25">
        <v>1627.58</v>
      </c>
      <c r="K315" s="103">
        <f aca="true" t="shared" si="43" ref="K315:K320">SUM(H315:J315)</f>
        <v>228500.08</v>
      </c>
      <c r="L315" s="96"/>
      <c r="M315" s="25">
        <v>226872.5</v>
      </c>
      <c r="N315" s="25">
        <v>1627.58</v>
      </c>
      <c r="O315" s="86">
        <f aca="true" t="shared" si="44" ref="O315:O320">SUM(L315:N315)</f>
        <v>228500.08</v>
      </c>
      <c r="P315" s="244"/>
      <c r="Q315" s="15"/>
      <c r="R315" s="35"/>
    </row>
    <row r="316" spans="1:18" s="37" customFormat="1" ht="30" customHeight="1">
      <c r="A316" s="360"/>
      <c r="B316" s="22">
        <v>15</v>
      </c>
      <c r="C316" s="23" t="s">
        <v>164</v>
      </c>
      <c r="D316" s="54" t="s">
        <v>94</v>
      </c>
      <c r="E316" s="28" t="s">
        <v>78</v>
      </c>
      <c r="F316" s="187" t="s">
        <v>96</v>
      </c>
      <c r="G316" s="112" t="s">
        <v>33</v>
      </c>
      <c r="H316" s="25"/>
      <c r="I316" s="25">
        <v>151263.05</v>
      </c>
      <c r="J316" s="25">
        <v>1085.18</v>
      </c>
      <c r="K316" s="103">
        <f t="shared" si="43"/>
        <v>152348.22999999998</v>
      </c>
      <c r="L316" s="96"/>
      <c r="M316" s="25">
        <v>151263.05</v>
      </c>
      <c r="N316" s="25">
        <v>1085.18</v>
      </c>
      <c r="O316" s="86">
        <f t="shared" si="44"/>
        <v>152348.22999999998</v>
      </c>
      <c r="P316" s="244"/>
      <c r="Q316" s="15"/>
      <c r="R316" s="35"/>
    </row>
    <row r="317" spans="1:19" s="37" customFormat="1" ht="27.75" customHeight="1">
      <c r="A317" s="360"/>
      <c r="B317" s="22">
        <v>16</v>
      </c>
      <c r="C317" s="23" t="s">
        <v>164</v>
      </c>
      <c r="D317" s="54" t="s">
        <v>94</v>
      </c>
      <c r="E317" s="28" t="s">
        <v>78</v>
      </c>
      <c r="F317" s="187" t="s">
        <v>97</v>
      </c>
      <c r="G317" s="112" t="s">
        <v>33</v>
      </c>
      <c r="H317" s="25"/>
      <c r="I317" s="25">
        <v>604993.5</v>
      </c>
      <c r="J317" s="25">
        <v>4340.19</v>
      </c>
      <c r="K317" s="103">
        <f t="shared" si="43"/>
        <v>609333.69</v>
      </c>
      <c r="L317" s="96"/>
      <c r="M317" s="25">
        <v>604993.5</v>
      </c>
      <c r="N317" s="25">
        <v>4340.19</v>
      </c>
      <c r="O317" s="86">
        <f t="shared" si="44"/>
        <v>609333.69</v>
      </c>
      <c r="P317" s="244"/>
      <c r="Q317" s="15"/>
      <c r="R317" s="35"/>
      <c r="S317" s="58"/>
    </row>
    <row r="318" spans="1:18" s="37" customFormat="1" ht="30" customHeight="1">
      <c r="A318" s="360"/>
      <c r="B318" s="55">
        <v>17</v>
      </c>
      <c r="C318" s="56" t="s">
        <v>164</v>
      </c>
      <c r="D318" s="51" t="s">
        <v>94</v>
      </c>
      <c r="E318" s="32" t="s">
        <v>78</v>
      </c>
      <c r="F318" s="188" t="s">
        <v>98</v>
      </c>
      <c r="G318" s="113" t="s">
        <v>33</v>
      </c>
      <c r="H318" s="53"/>
      <c r="I318" s="53">
        <v>721806.62</v>
      </c>
      <c r="J318" s="53">
        <v>4047.34</v>
      </c>
      <c r="K318" s="111">
        <f t="shared" si="43"/>
        <v>725853.96</v>
      </c>
      <c r="L318" s="97"/>
      <c r="M318" s="53">
        <v>721806.62</v>
      </c>
      <c r="N318" s="53">
        <v>4047.34</v>
      </c>
      <c r="O318" s="90">
        <f t="shared" si="44"/>
        <v>725853.96</v>
      </c>
      <c r="P318" s="245"/>
      <c r="Q318" s="15"/>
      <c r="R318" s="35"/>
    </row>
    <row r="319" spans="1:19" s="37" customFormat="1" ht="27.75" customHeight="1">
      <c r="A319" s="360"/>
      <c r="B319" s="22">
        <v>18</v>
      </c>
      <c r="C319" s="23" t="s">
        <v>164</v>
      </c>
      <c r="D319" s="54" t="s">
        <v>94</v>
      </c>
      <c r="E319" s="28" t="s">
        <v>108</v>
      </c>
      <c r="F319" s="187" t="s">
        <v>165</v>
      </c>
      <c r="G319" s="112" t="s">
        <v>160</v>
      </c>
      <c r="H319" s="25"/>
      <c r="I319" s="25">
        <v>556678.71</v>
      </c>
      <c r="J319" s="25"/>
      <c r="K319" s="103">
        <f t="shared" si="43"/>
        <v>556678.71</v>
      </c>
      <c r="L319" s="96"/>
      <c r="M319" s="25">
        <f>I319*P319</f>
        <v>3209069.0591756995</v>
      </c>
      <c r="N319" s="25"/>
      <c r="O319" s="86">
        <f t="shared" si="44"/>
        <v>3209069.0591756995</v>
      </c>
      <c r="P319" s="244">
        <v>5.76467</v>
      </c>
      <c r="Q319" s="15"/>
      <c r="R319" s="35"/>
      <c r="S319" s="58"/>
    </row>
    <row r="320" spans="1:18" s="37" customFormat="1" ht="30" customHeight="1">
      <c r="A320" s="361"/>
      <c r="B320" s="55">
        <v>19</v>
      </c>
      <c r="C320" s="56" t="s">
        <v>164</v>
      </c>
      <c r="D320" s="51" t="s">
        <v>94</v>
      </c>
      <c r="E320" s="32" t="s">
        <v>108</v>
      </c>
      <c r="F320" s="188" t="s">
        <v>165</v>
      </c>
      <c r="G320" s="113" t="s">
        <v>160</v>
      </c>
      <c r="H320" s="53"/>
      <c r="I320" s="53"/>
      <c r="J320" s="53">
        <v>330305.56</v>
      </c>
      <c r="K320" s="111">
        <f t="shared" si="43"/>
        <v>330305.56</v>
      </c>
      <c r="L320" s="97"/>
      <c r="M320" s="53"/>
      <c r="N320" s="53">
        <f>J320*P320</f>
        <v>1904102.5525651998</v>
      </c>
      <c r="O320" s="90">
        <f t="shared" si="44"/>
        <v>1904102.5525651998</v>
      </c>
      <c r="P320" s="245">
        <v>5.76467</v>
      </c>
      <c r="Q320" s="15"/>
      <c r="R320" s="35"/>
    </row>
    <row r="321" spans="1:18" s="37" customFormat="1" ht="30" customHeight="1">
      <c r="A321" s="360"/>
      <c r="B321" s="22">
        <v>20</v>
      </c>
      <c r="C321" s="23" t="s">
        <v>201</v>
      </c>
      <c r="D321" s="54" t="s">
        <v>94</v>
      </c>
      <c r="E321" s="28" t="s">
        <v>78</v>
      </c>
      <c r="F321" s="187" t="s">
        <v>95</v>
      </c>
      <c r="G321" s="112" t="s">
        <v>33</v>
      </c>
      <c r="H321" s="25"/>
      <c r="I321" s="25">
        <v>211262.61</v>
      </c>
      <c r="J321" s="25"/>
      <c r="K321" s="103">
        <f aca="true" t="shared" si="45" ref="K321:K328">SUM(H321:J321)</f>
        <v>211262.61</v>
      </c>
      <c r="L321" s="96"/>
      <c r="M321" s="25">
        <v>211262.61</v>
      </c>
      <c r="N321" s="25"/>
      <c r="O321" s="86">
        <f aca="true" t="shared" si="46" ref="O321:O328">SUM(L321:N321)</f>
        <v>211262.61</v>
      </c>
      <c r="P321" s="244"/>
      <c r="Q321" s="15"/>
      <c r="R321" s="35"/>
    </row>
    <row r="322" spans="1:18" s="37" customFormat="1" ht="30" customHeight="1">
      <c r="A322" s="360"/>
      <c r="B322" s="22">
        <v>21</v>
      </c>
      <c r="C322" s="23" t="s">
        <v>201</v>
      </c>
      <c r="D322" s="54" t="s">
        <v>94</v>
      </c>
      <c r="E322" s="28" t="s">
        <v>78</v>
      </c>
      <c r="F322" s="187" t="s">
        <v>96</v>
      </c>
      <c r="G322" s="112" t="s">
        <v>33</v>
      </c>
      <c r="H322" s="25"/>
      <c r="I322" s="25">
        <v>140855.43</v>
      </c>
      <c r="J322" s="25"/>
      <c r="K322" s="103">
        <f t="shared" si="45"/>
        <v>140855.43</v>
      </c>
      <c r="L322" s="96"/>
      <c r="M322" s="25">
        <v>140855.43</v>
      </c>
      <c r="N322" s="25"/>
      <c r="O322" s="86">
        <f t="shared" si="46"/>
        <v>140855.43</v>
      </c>
      <c r="P322" s="244"/>
      <c r="Q322" s="15"/>
      <c r="R322" s="35"/>
    </row>
    <row r="323" spans="1:19" s="37" customFormat="1" ht="27.75" customHeight="1">
      <c r="A323" s="361"/>
      <c r="B323" s="22">
        <v>22</v>
      </c>
      <c r="C323" s="23" t="s">
        <v>201</v>
      </c>
      <c r="D323" s="54" t="s">
        <v>94</v>
      </c>
      <c r="E323" s="28" t="s">
        <v>78</v>
      </c>
      <c r="F323" s="187" t="s">
        <v>97</v>
      </c>
      <c r="G323" s="112" t="s">
        <v>33</v>
      </c>
      <c r="H323" s="25"/>
      <c r="I323" s="25">
        <v>563366.99</v>
      </c>
      <c r="J323" s="25"/>
      <c r="K323" s="103">
        <f t="shared" si="45"/>
        <v>563366.99</v>
      </c>
      <c r="L323" s="96"/>
      <c r="M323" s="25">
        <v>563366.99</v>
      </c>
      <c r="N323" s="25"/>
      <c r="O323" s="86">
        <f t="shared" si="46"/>
        <v>563366.99</v>
      </c>
      <c r="P323" s="244"/>
      <c r="Q323" s="15"/>
      <c r="R323" s="35"/>
      <c r="S323" s="58"/>
    </row>
    <row r="324" spans="1:18" s="37" customFormat="1" ht="30" customHeight="1">
      <c r="A324" s="359"/>
      <c r="B324" s="22">
        <v>23</v>
      </c>
      <c r="C324" s="56" t="s">
        <v>201</v>
      </c>
      <c r="D324" s="51" t="s">
        <v>94</v>
      </c>
      <c r="E324" s="32" t="s">
        <v>78</v>
      </c>
      <c r="F324" s="188" t="s">
        <v>98</v>
      </c>
      <c r="G324" s="113" t="s">
        <v>33</v>
      </c>
      <c r="H324" s="53"/>
      <c r="I324" s="53">
        <v>672142.88</v>
      </c>
      <c r="J324" s="53"/>
      <c r="K324" s="111">
        <f t="shared" si="45"/>
        <v>672142.88</v>
      </c>
      <c r="L324" s="97"/>
      <c r="M324" s="53">
        <v>672142.88</v>
      </c>
      <c r="N324" s="53"/>
      <c r="O324" s="90">
        <f t="shared" si="46"/>
        <v>672142.88</v>
      </c>
      <c r="P324" s="245"/>
      <c r="Q324" s="15"/>
      <c r="R324" s="35"/>
    </row>
    <row r="325" spans="1:18" s="37" customFormat="1" ht="30" customHeight="1">
      <c r="A325" s="359"/>
      <c r="B325" s="55">
        <v>24</v>
      </c>
      <c r="C325" s="23" t="s">
        <v>214</v>
      </c>
      <c r="D325" s="54" t="s">
        <v>94</v>
      </c>
      <c r="E325" s="28" t="s">
        <v>78</v>
      </c>
      <c r="F325" s="187" t="s">
        <v>95</v>
      </c>
      <c r="G325" s="112" t="s">
        <v>33</v>
      </c>
      <c r="H325" s="25"/>
      <c r="I325" s="25">
        <v>223546.06</v>
      </c>
      <c r="J325" s="25"/>
      <c r="K325" s="103">
        <f t="shared" si="45"/>
        <v>223546.06</v>
      </c>
      <c r="L325" s="96"/>
      <c r="M325" s="25">
        <v>223546.06</v>
      </c>
      <c r="N325" s="25"/>
      <c r="O325" s="86">
        <f t="shared" si="46"/>
        <v>223546.06</v>
      </c>
      <c r="P325" s="244"/>
      <c r="Q325" s="15"/>
      <c r="R325" s="35"/>
    </row>
    <row r="326" spans="1:18" s="37" customFormat="1" ht="30" customHeight="1">
      <c r="A326" s="359"/>
      <c r="B326" s="22">
        <v>25</v>
      </c>
      <c r="C326" s="23" t="s">
        <v>214</v>
      </c>
      <c r="D326" s="54" t="s">
        <v>94</v>
      </c>
      <c r="E326" s="28" t="s">
        <v>78</v>
      </c>
      <c r="F326" s="187" t="s">
        <v>96</v>
      </c>
      <c r="G326" s="112" t="s">
        <v>33</v>
      </c>
      <c r="H326" s="25"/>
      <c r="I326" s="25">
        <v>149045.16</v>
      </c>
      <c r="J326" s="25"/>
      <c r="K326" s="103">
        <f t="shared" si="45"/>
        <v>149045.16</v>
      </c>
      <c r="L326" s="96"/>
      <c r="M326" s="25">
        <v>149045.16</v>
      </c>
      <c r="N326" s="25"/>
      <c r="O326" s="86">
        <f t="shared" si="46"/>
        <v>149045.16</v>
      </c>
      <c r="P326" s="244"/>
      <c r="Q326" s="15"/>
      <c r="R326" s="35"/>
    </row>
    <row r="327" spans="1:19" s="37" customFormat="1" ht="27.75" customHeight="1">
      <c r="A327" s="359"/>
      <c r="B327" s="22">
        <v>26</v>
      </c>
      <c r="C327" s="23" t="s">
        <v>214</v>
      </c>
      <c r="D327" s="54" t="s">
        <v>94</v>
      </c>
      <c r="E327" s="28" t="s">
        <v>78</v>
      </c>
      <c r="F327" s="187" t="s">
        <v>97</v>
      </c>
      <c r="G327" s="112" t="s">
        <v>33</v>
      </c>
      <c r="H327" s="25"/>
      <c r="I327" s="25">
        <v>596122.64</v>
      </c>
      <c r="J327" s="25"/>
      <c r="K327" s="103">
        <f t="shared" si="45"/>
        <v>596122.64</v>
      </c>
      <c r="L327" s="96"/>
      <c r="M327" s="25">
        <v>596122.64</v>
      </c>
      <c r="N327" s="25"/>
      <c r="O327" s="86">
        <f t="shared" si="46"/>
        <v>596122.64</v>
      </c>
      <c r="P327" s="244"/>
      <c r="Q327" s="15"/>
      <c r="R327" s="35"/>
      <c r="S327" s="58"/>
    </row>
    <row r="328" spans="1:18" s="37" customFormat="1" ht="30" customHeight="1">
      <c r="A328" s="359"/>
      <c r="B328" s="22">
        <v>27</v>
      </c>
      <c r="C328" s="56" t="s">
        <v>214</v>
      </c>
      <c r="D328" s="51" t="s">
        <v>94</v>
      </c>
      <c r="E328" s="32" t="s">
        <v>78</v>
      </c>
      <c r="F328" s="188" t="s">
        <v>98</v>
      </c>
      <c r="G328" s="113" t="s">
        <v>33</v>
      </c>
      <c r="H328" s="53"/>
      <c r="I328" s="53">
        <v>711223.06</v>
      </c>
      <c r="J328" s="53"/>
      <c r="K328" s="111">
        <f t="shared" si="45"/>
        <v>711223.06</v>
      </c>
      <c r="L328" s="97"/>
      <c r="M328" s="53">
        <v>711223.06</v>
      </c>
      <c r="N328" s="53"/>
      <c r="O328" s="90">
        <f t="shared" si="46"/>
        <v>711223.06</v>
      </c>
      <c r="P328" s="245"/>
      <c r="Q328" s="15"/>
      <c r="R328" s="35"/>
    </row>
    <row r="329" spans="1:18" s="37" customFormat="1" ht="30" customHeight="1">
      <c r="A329" s="360"/>
      <c r="B329" s="22">
        <v>28</v>
      </c>
      <c r="C329" s="23" t="s">
        <v>219</v>
      </c>
      <c r="D329" s="54" t="s">
        <v>94</v>
      </c>
      <c r="E329" s="28" t="s">
        <v>78</v>
      </c>
      <c r="F329" s="187" t="s">
        <v>95</v>
      </c>
      <c r="G329" s="112" t="s">
        <v>33</v>
      </c>
      <c r="H329" s="25"/>
      <c r="I329" s="25">
        <v>217753.1</v>
      </c>
      <c r="J329" s="25"/>
      <c r="K329" s="103">
        <f>SUM(H329:J329)</f>
        <v>217753.1</v>
      </c>
      <c r="L329" s="96"/>
      <c r="M329" s="25">
        <v>217753.1</v>
      </c>
      <c r="N329" s="25"/>
      <c r="O329" s="86">
        <f>SUM(L329:N329)</f>
        <v>217753.1</v>
      </c>
      <c r="P329" s="244"/>
      <c r="Q329" s="15"/>
      <c r="R329" s="35"/>
    </row>
    <row r="330" spans="1:18" s="37" customFormat="1" ht="30" customHeight="1">
      <c r="A330" s="360"/>
      <c r="B330" s="55">
        <v>29</v>
      </c>
      <c r="C330" s="23" t="s">
        <v>219</v>
      </c>
      <c r="D330" s="54" t="s">
        <v>94</v>
      </c>
      <c r="E330" s="28" t="s">
        <v>78</v>
      </c>
      <c r="F330" s="187" t="s">
        <v>96</v>
      </c>
      <c r="G330" s="112" t="s">
        <v>33</v>
      </c>
      <c r="H330" s="25"/>
      <c r="I330" s="25">
        <v>145182.85</v>
      </c>
      <c r="J330" s="25"/>
      <c r="K330" s="103">
        <f>SUM(H330:J330)</f>
        <v>145182.85</v>
      </c>
      <c r="L330" s="96"/>
      <c r="M330" s="25">
        <v>145182.85</v>
      </c>
      <c r="N330" s="25"/>
      <c r="O330" s="86">
        <f>SUM(L330:N330)</f>
        <v>145182.85</v>
      </c>
      <c r="P330" s="244"/>
      <c r="Q330" s="15"/>
      <c r="R330" s="35"/>
    </row>
    <row r="331" spans="1:19" s="37" customFormat="1" ht="27.75" customHeight="1">
      <c r="A331" s="361"/>
      <c r="B331" s="22">
        <v>30</v>
      </c>
      <c r="C331" s="23" t="s">
        <v>219</v>
      </c>
      <c r="D331" s="54" t="s">
        <v>94</v>
      </c>
      <c r="E331" s="28" t="s">
        <v>78</v>
      </c>
      <c r="F331" s="187" t="s">
        <v>97</v>
      </c>
      <c r="G331" s="112" t="s">
        <v>33</v>
      </c>
      <c r="H331" s="25"/>
      <c r="I331" s="25">
        <v>580674.99</v>
      </c>
      <c r="J331" s="25"/>
      <c r="K331" s="103">
        <f>SUM(H331:J331)</f>
        <v>580674.99</v>
      </c>
      <c r="L331" s="96"/>
      <c r="M331" s="25">
        <v>580674.99</v>
      </c>
      <c r="N331" s="25"/>
      <c r="O331" s="86">
        <f>SUM(L331:N331)</f>
        <v>580674.99</v>
      </c>
      <c r="P331" s="244"/>
      <c r="Q331" s="15"/>
      <c r="R331" s="35"/>
      <c r="S331" s="58"/>
    </row>
    <row r="332" spans="1:18" s="37" customFormat="1" ht="30" customHeight="1">
      <c r="A332" s="360"/>
      <c r="B332" s="22">
        <v>31</v>
      </c>
      <c r="C332" s="56" t="s">
        <v>219</v>
      </c>
      <c r="D332" s="51" t="s">
        <v>94</v>
      </c>
      <c r="E332" s="32" t="s">
        <v>78</v>
      </c>
      <c r="F332" s="188" t="s">
        <v>98</v>
      </c>
      <c r="G332" s="113" t="s">
        <v>33</v>
      </c>
      <c r="H332" s="53"/>
      <c r="I332" s="53">
        <v>692792.74</v>
      </c>
      <c r="J332" s="53"/>
      <c r="K332" s="111">
        <f>SUM(H332:J332)</f>
        <v>692792.74</v>
      </c>
      <c r="L332" s="97"/>
      <c r="M332" s="53">
        <v>692792.74</v>
      </c>
      <c r="N332" s="53"/>
      <c r="O332" s="90">
        <f>SUM(L332:N332)</f>
        <v>692792.74</v>
      </c>
      <c r="P332" s="245"/>
      <c r="Q332" s="15"/>
      <c r="R332" s="35"/>
    </row>
    <row r="333" spans="1:18" s="16" customFormat="1" ht="30" customHeight="1">
      <c r="A333" s="360"/>
      <c r="B333" s="22">
        <v>32</v>
      </c>
      <c r="C333" s="23" t="s">
        <v>223</v>
      </c>
      <c r="D333" s="54" t="s">
        <v>94</v>
      </c>
      <c r="E333" s="24" t="s">
        <v>103</v>
      </c>
      <c r="F333" s="185" t="s">
        <v>137</v>
      </c>
      <c r="G333" s="102" t="s">
        <v>33</v>
      </c>
      <c r="H333" s="25"/>
      <c r="I333" s="25">
        <v>3767431.7</v>
      </c>
      <c r="J333" s="25">
        <v>1140.26</v>
      </c>
      <c r="K333" s="103">
        <f aca="true" t="shared" si="47" ref="K333:K345">SUM(H333:J333)</f>
        <v>3768571.96</v>
      </c>
      <c r="L333" s="96"/>
      <c r="M333" s="25">
        <v>3767431.7</v>
      </c>
      <c r="N333" s="25">
        <v>1140.26</v>
      </c>
      <c r="O333" s="86">
        <f aca="true" t="shared" si="48" ref="O333:O345">SUM(L333:N333)</f>
        <v>3768571.96</v>
      </c>
      <c r="P333" s="244"/>
      <c r="R333" s="355"/>
    </row>
    <row r="334" spans="1:18" s="16" customFormat="1" ht="30" customHeight="1">
      <c r="A334" s="360"/>
      <c r="B334" s="22">
        <v>33</v>
      </c>
      <c r="C334" s="23" t="s">
        <v>223</v>
      </c>
      <c r="D334" s="54" t="s">
        <v>94</v>
      </c>
      <c r="E334" s="24" t="s">
        <v>103</v>
      </c>
      <c r="F334" s="185" t="s">
        <v>138</v>
      </c>
      <c r="G334" s="102" t="s">
        <v>33</v>
      </c>
      <c r="H334" s="25"/>
      <c r="I334" s="25">
        <v>3145767.58</v>
      </c>
      <c r="J334" s="25">
        <v>1406.19</v>
      </c>
      <c r="K334" s="103">
        <f t="shared" si="47"/>
        <v>3147173.77</v>
      </c>
      <c r="L334" s="96"/>
      <c r="M334" s="25">
        <v>3145767.58</v>
      </c>
      <c r="N334" s="25">
        <v>1406.19</v>
      </c>
      <c r="O334" s="86">
        <f t="shared" si="48"/>
        <v>3147173.77</v>
      </c>
      <c r="P334" s="244"/>
      <c r="R334" s="355"/>
    </row>
    <row r="335" spans="1:18" s="16" customFormat="1" ht="30" customHeight="1">
      <c r="A335" s="360"/>
      <c r="B335" s="55">
        <v>34</v>
      </c>
      <c r="C335" s="23" t="s">
        <v>223</v>
      </c>
      <c r="D335" s="54" t="s">
        <v>94</v>
      </c>
      <c r="E335" s="24" t="s">
        <v>103</v>
      </c>
      <c r="F335" s="185" t="s">
        <v>139</v>
      </c>
      <c r="G335" s="102" t="s">
        <v>33</v>
      </c>
      <c r="H335" s="25"/>
      <c r="I335" s="25">
        <v>3475257.06</v>
      </c>
      <c r="J335" s="25">
        <v>1157.02</v>
      </c>
      <c r="K335" s="103">
        <f t="shared" si="47"/>
        <v>3476414.08</v>
      </c>
      <c r="L335" s="96"/>
      <c r="M335" s="25">
        <v>3475257.06</v>
      </c>
      <c r="N335" s="25">
        <v>1157.02</v>
      </c>
      <c r="O335" s="86">
        <f t="shared" si="48"/>
        <v>3476414.08</v>
      </c>
      <c r="P335" s="244"/>
      <c r="R335" s="355"/>
    </row>
    <row r="336" spans="1:18" s="16" customFormat="1" ht="30" customHeight="1">
      <c r="A336" s="365">
        <v>452</v>
      </c>
      <c r="B336" s="22">
        <v>35</v>
      </c>
      <c r="C336" s="23" t="s">
        <v>223</v>
      </c>
      <c r="D336" s="54" t="s">
        <v>94</v>
      </c>
      <c r="E336" s="24" t="s">
        <v>103</v>
      </c>
      <c r="F336" s="185" t="s">
        <v>140</v>
      </c>
      <c r="G336" s="102" t="s">
        <v>33</v>
      </c>
      <c r="H336" s="25"/>
      <c r="I336" s="25">
        <v>1827985.91</v>
      </c>
      <c r="J336" s="25">
        <v>1064.82</v>
      </c>
      <c r="K336" s="103">
        <f t="shared" si="47"/>
        <v>1829050.73</v>
      </c>
      <c r="L336" s="96"/>
      <c r="M336" s="25">
        <v>1827985.91</v>
      </c>
      <c r="N336" s="25">
        <v>1064.82</v>
      </c>
      <c r="O336" s="86">
        <f t="shared" si="48"/>
        <v>1829050.73</v>
      </c>
      <c r="P336" s="244"/>
      <c r="R336" s="355"/>
    </row>
    <row r="337" spans="1:18" s="16" customFormat="1" ht="30" customHeight="1">
      <c r="A337" s="365"/>
      <c r="B337" s="22">
        <v>36</v>
      </c>
      <c r="C337" s="23" t="s">
        <v>223</v>
      </c>
      <c r="D337" s="54" t="s">
        <v>94</v>
      </c>
      <c r="E337" s="24" t="s">
        <v>103</v>
      </c>
      <c r="F337" s="185" t="s">
        <v>141</v>
      </c>
      <c r="G337" s="102" t="s">
        <v>33</v>
      </c>
      <c r="H337" s="25"/>
      <c r="I337" s="25">
        <v>2072812.98</v>
      </c>
      <c r="J337" s="25">
        <v>1207.43</v>
      </c>
      <c r="K337" s="103">
        <f t="shared" si="47"/>
        <v>2074020.41</v>
      </c>
      <c r="L337" s="96"/>
      <c r="M337" s="25">
        <v>2072812.98</v>
      </c>
      <c r="N337" s="25">
        <v>1207.43</v>
      </c>
      <c r="O337" s="86">
        <f t="shared" si="48"/>
        <v>2074020.41</v>
      </c>
      <c r="P337" s="244"/>
      <c r="R337" s="355"/>
    </row>
    <row r="338" spans="1:18" s="16" customFormat="1" ht="30" customHeight="1">
      <c r="A338" s="362"/>
      <c r="B338" s="22">
        <v>37</v>
      </c>
      <c r="C338" s="23" t="s">
        <v>223</v>
      </c>
      <c r="D338" s="54" t="s">
        <v>94</v>
      </c>
      <c r="E338" s="24" t="s">
        <v>103</v>
      </c>
      <c r="F338" s="185" t="s">
        <v>142</v>
      </c>
      <c r="G338" s="102" t="s">
        <v>33</v>
      </c>
      <c r="H338" s="25"/>
      <c r="I338" s="25">
        <v>1072059.94</v>
      </c>
      <c r="J338" s="25">
        <v>624.48</v>
      </c>
      <c r="K338" s="103">
        <f t="shared" si="47"/>
        <v>1072684.42</v>
      </c>
      <c r="L338" s="96"/>
      <c r="M338" s="25">
        <v>1072059.94</v>
      </c>
      <c r="N338" s="25">
        <v>624.48</v>
      </c>
      <c r="O338" s="86">
        <f t="shared" si="48"/>
        <v>1072684.42</v>
      </c>
      <c r="P338" s="244"/>
      <c r="R338" s="355"/>
    </row>
    <row r="339" spans="1:18" s="37" customFormat="1" ht="30" customHeight="1">
      <c r="A339" s="360"/>
      <c r="B339" s="22">
        <v>38</v>
      </c>
      <c r="C339" s="23" t="s">
        <v>223</v>
      </c>
      <c r="D339" s="54" t="s">
        <v>94</v>
      </c>
      <c r="E339" s="24" t="s">
        <v>103</v>
      </c>
      <c r="F339" s="185" t="s">
        <v>143</v>
      </c>
      <c r="G339" s="102" t="s">
        <v>33</v>
      </c>
      <c r="H339" s="25"/>
      <c r="I339" s="25">
        <v>1903255.97</v>
      </c>
      <c r="J339" s="25">
        <v>1108.66</v>
      </c>
      <c r="K339" s="103">
        <f t="shared" si="47"/>
        <v>1904364.63</v>
      </c>
      <c r="L339" s="96"/>
      <c r="M339" s="25">
        <v>1903255.97</v>
      </c>
      <c r="N339" s="25">
        <v>1108.66</v>
      </c>
      <c r="O339" s="86">
        <f t="shared" si="48"/>
        <v>1904364.63</v>
      </c>
      <c r="P339" s="244"/>
      <c r="Q339" s="15"/>
      <c r="R339" s="35"/>
    </row>
    <row r="340" spans="1:19" s="37" customFormat="1" ht="30" customHeight="1">
      <c r="A340" s="360"/>
      <c r="B340" s="55">
        <v>39</v>
      </c>
      <c r="C340" s="23" t="s">
        <v>223</v>
      </c>
      <c r="D340" s="54" t="s">
        <v>94</v>
      </c>
      <c r="E340" s="24" t="s">
        <v>103</v>
      </c>
      <c r="F340" s="185" t="s">
        <v>144</v>
      </c>
      <c r="G340" s="102" t="s">
        <v>33</v>
      </c>
      <c r="H340" s="25"/>
      <c r="I340" s="25">
        <v>4569667.97</v>
      </c>
      <c r="J340" s="25">
        <v>2885.14</v>
      </c>
      <c r="K340" s="103">
        <f t="shared" si="47"/>
        <v>4572553.109999999</v>
      </c>
      <c r="L340" s="96"/>
      <c r="M340" s="25">
        <v>4569667.97</v>
      </c>
      <c r="N340" s="25">
        <v>2885.14</v>
      </c>
      <c r="O340" s="86">
        <f t="shared" si="48"/>
        <v>4572553.109999999</v>
      </c>
      <c r="P340" s="244"/>
      <c r="Q340" s="15"/>
      <c r="R340" s="35"/>
      <c r="S340" s="58"/>
    </row>
    <row r="341" spans="1:18" s="37" customFormat="1" ht="30" customHeight="1">
      <c r="A341" s="360"/>
      <c r="B341" s="55">
        <v>40</v>
      </c>
      <c r="C341" s="56" t="s">
        <v>223</v>
      </c>
      <c r="D341" s="51" t="s">
        <v>94</v>
      </c>
      <c r="E341" s="233" t="s">
        <v>103</v>
      </c>
      <c r="F341" s="186" t="s">
        <v>145</v>
      </c>
      <c r="G341" s="234" t="s">
        <v>33</v>
      </c>
      <c r="H341" s="53"/>
      <c r="I341" s="53">
        <v>2155043.27</v>
      </c>
      <c r="J341" s="53"/>
      <c r="K341" s="111">
        <f t="shared" si="47"/>
        <v>2155043.27</v>
      </c>
      <c r="L341" s="97"/>
      <c r="M341" s="53">
        <v>2155043.27</v>
      </c>
      <c r="N341" s="53"/>
      <c r="O341" s="90">
        <f t="shared" si="48"/>
        <v>2155043.27</v>
      </c>
      <c r="P341" s="245"/>
      <c r="Q341" s="15"/>
      <c r="R341" s="35"/>
    </row>
    <row r="342" spans="1:18" s="37" customFormat="1" ht="30" customHeight="1">
      <c r="A342" s="360"/>
      <c r="B342" s="22">
        <v>41</v>
      </c>
      <c r="C342" s="23" t="s">
        <v>234</v>
      </c>
      <c r="D342" s="51" t="s">
        <v>94</v>
      </c>
      <c r="E342" s="28" t="s">
        <v>78</v>
      </c>
      <c r="F342" s="285" t="s">
        <v>95</v>
      </c>
      <c r="G342" s="234" t="s">
        <v>33</v>
      </c>
      <c r="H342" s="25"/>
      <c r="I342" s="25">
        <v>225869.76</v>
      </c>
      <c r="J342" s="25"/>
      <c r="K342" s="111">
        <f t="shared" si="47"/>
        <v>225869.76</v>
      </c>
      <c r="L342" s="282"/>
      <c r="M342" s="25">
        <v>225869.76</v>
      </c>
      <c r="N342" s="25"/>
      <c r="O342" s="90">
        <f t="shared" si="48"/>
        <v>225869.76</v>
      </c>
      <c r="P342" s="244"/>
      <c r="Q342" s="15"/>
      <c r="R342" s="35"/>
    </row>
    <row r="343" spans="1:18" s="37" customFormat="1" ht="30" customHeight="1">
      <c r="A343" s="361"/>
      <c r="B343" s="22">
        <v>42</v>
      </c>
      <c r="C343" s="23" t="s">
        <v>234</v>
      </c>
      <c r="D343" s="51" t="s">
        <v>94</v>
      </c>
      <c r="E343" s="28" t="s">
        <v>78</v>
      </c>
      <c r="F343" s="285" t="s">
        <v>97</v>
      </c>
      <c r="G343" s="234" t="s">
        <v>33</v>
      </c>
      <c r="H343" s="25"/>
      <c r="I343" s="25">
        <v>602319.35</v>
      </c>
      <c r="J343" s="25"/>
      <c r="K343" s="111">
        <f t="shared" si="47"/>
        <v>602319.35</v>
      </c>
      <c r="L343" s="282"/>
      <c r="M343" s="25">
        <v>602319.35</v>
      </c>
      <c r="N343" s="25"/>
      <c r="O343" s="90">
        <f t="shared" si="48"/>
        <v>602319.35</v>
      </c>
      <c r="P343" s="244"/>
      <c r="Q343" s="15"/>
      <c r="R343" s="35"/>
    </row>
    <row r="344" spans="1:18" s="37" customFormat="1" ht="30" customHeight="1">
      <c r="A344" s="360"/>
      <c r="B344" s="22">
        <v>43</v>
      </c>
      <c r="C344" s="23" t="s">
        <v>234</v>
      </c>
      <c r="D344" s="51" t="s">
        <v>94</v>
      </c>
      <c r="E344" s="28" t="s">
        <v>78</v>
      </c>
      <c r="F344" s="285" t="s">
        <v>96</v>
      </c>
      <c r="G344" s="234" t="s">
        <v>33</v>
      </c>
      <c r="H344" s="25"/>
      <c r="I344" s="25">
        <v>150594.41</v>
      </c>
      <c r="J344" s="25"/>
      <c r="K344" s="111">
        <f>SUM(H344:J344)</f>
        <v>150594.41</v>
      </c>
      <c r="L344" s="282"/>
      <c r="M344" s="25">
        <v>150594.41</v>
      </c>
      <c r="N344" s="25"/>
      <c r="O344" s="90">
        <f t="shared" si="48"/>
        <v>150594.41</v>
      </c>
      <c r="P344" s="244"/>
      <c r="Q344" s="15"/>
      <c r="R344" s="35"/>
    </row>
    <row r="345" spans="1:18" s="37" customFormat="1" ht="30" customHeight="1" thickBot="1">
      <c r="A345" s="360"/>
      <c r="B345" s="336">
        <v>44</v>
      </c>
      <c r="C345" s="23" t="s">
        <v>234</v>
      </c>
      <c r="D345" s="51" t="s">
        <v>94</v>
      </c>
      <c r="E345" s="28" t="s">
        <v>78</v>
      </c>
      <c r="F345" s="335" t="s">
        <v>98</v>
      </c>
      <c r="G345" s="234" t="s">
        <v>33</v>
      </c>
      <c r="H345" s="27"/>
      <c r="I345" s="27">
        <v>718616.24</v>
      </c>
      <c r="J345" s="27"/>
      <c r="K345" s="111">
        <f t="shared" si="47"/>
        <v>718616.24</v>
      </c>
      <c r="L345" s="317"/>
      <c r="M345" s="27">
        <v>718616.24</v>
      </c>
      <c r="N345" s="27"/>
      <c r="O345" s="90">
        <f t="shared" si="48"/>
        <v>718616.24</v>
      </c>
      <c r="P345" s="264"/>
      <c r="Q345" s="15"/>
      <c r="R345" s="35"/>
    </row>
    <row r="346" spans="1:18" s="20" customFormat="1" ht="30" customHeight="1" thickBot="1">
      <c r="A346" s="360"/>
      <c r="B346" s="176"/>
      <c r="C346" s="177"/>
      <c r="D346" s="178" t="s">
        <v>99</v>
      </c>
      <c r="E346" s="179"/>
      <c r="F346" s="191"/>
      <c r="G346" s="213"/>
      <c r="H346" s="380"/>
      <c r="I346" s="380"/>
      <c r="J346" s="380"/>
      <c r="K346" s="214"/>
      <c r="L346" s="200">
        <f>SUM(L302:L314)</f>
        <v>0</v>
      </c>
      <c r="M346" s="180">
        <f>SUM(M302:M345)</f>
        <v>59223426.66917569</v>
      </c>
      <c r="N346" s="180">
        <f>SUM(N302:N341)</f>
        <v>5432311.9125652</v>
      </c>
      <c r="O346" s="180">
        <f>SUM(O302:O345)</f>
        <v>64655738.581740916</v>
      </c>
      <c r="P346" s="250"/>
      <c r="Q346" s="19"/>
      <c r="R346" s="354"/>
    </row>
    <row r="347" spans="1:18" s="37" customFormat="1" ht="30" customHeight="1" thickBot="1">
      <c r="A347" s="360"/>
      <c r="B347" s="22">
        <v>1</v>
      </c>
      <c r="C347" s="23" t="s">
        <v>239</v>
      </c>
      <c r="D347" s="54" t="s">
        <v>240</v>
      </c>
      <c r="E347" s="28" t="s">
        <v>241</v>
      </c>
      <c r="F347" s="187" t="s">
        <v>242</v>
      </c>
      <c r="G347" s="112" t="s">
        <v>109</v>
      </c>
      <c r="H347" s="25">
        <v>7142857.15</v>
      </c>
      <c r="I347" s="25">
        <v>1759794.05</v>
      </c>
      <c r="J347" s="25"/>
      <c r="K347" s="103">
        <f>SUM(H347:J347)</f>
        <v>8902651.200000001</v>
      </c>
      <c r="L347" s="96">
        <v>53903071.48</v>
      </c>
      <c r="M347" s="25">
        <v>13280162.62</v>
      </c>
      <c r="N347" s="25"/>
      <c r="O347" s="86">
        <f>SUM(L347:N347)</f>
        <v>67183234.1</v>
      </c>
      <c r="P347" s="244">
        <v>7.546428</v>
      </c>
      <c r="Q347" s="15"/>
      <c r="R347" s="35"/>
    </row>
    <row r="348" spans="1:18" s="20" customFormat="1" ht="30" customHeight="1" thickBot="1">
      <c r="A348" s="360"/>
      <c r="B348" s="176"/>
      <c r="C348" s="177"/>
      <c r="D348" s="178" t="s">
        <v>247</v>
      </c>
      <c r="E348" s="179"/>
      <c r="F348" s="191"/>
      <c r="G348" s="213"/>
      <c r="H348" s="380"/>
      <c r="I348" s="380"/>
      <c r="J348" s="380"/>
      <c r="K348" s="214"/>
      <c r="L348" s="200">
        <f>SUM(L347:L347)</f>
        <v>53903071.48</v>
      </c>
      <c r="M348" s="180">
        <f>SUM(M347:M347)</f>
        <v>13280162.62</v>
      </c>
      <c r="N348" s="180">
        <f>SUM(N347:N347)</f>
        <v>0</v>
      </c>
      <c r="O348" s="180">
        <f>SUM(O347:O347)</f>
        <v>67183234.1</v>
      </c>
      <c r="P348" s="250"/>
      <c r="Q348" s="19"/>
      <c r="R348" s="354"/>
    </row>
    <row r="349" spans="1:18" s="130" customFormat="1" ht="30" customHeight="1" thickBot="1">
      <c r="A349" s="360"/>
      <c r="B349" s="166"/>
      <c r="C349" s="167"/>
      <c r="D349" s="166" t="s">
        <v>29</v>
      </c>
      <c r="E349" s="167"/>
      <c r="F349" s="127"/>
      <c r="G349" s="204"/>
      <c r="H349" s="128"/>
      <c r="I349" s="128"/>
      <c r="J349" s="128"/>
      <c r="K349" s="205"/>
      <c r="L349" s="195">
        <f>L180+L237+L254+L346+L301+L348</f>
        <v>541186406.83</v>
      </c>
      <c r="M349" s="128">
        <f>M180+M237+M254+M346+M301+M348</f>
        <v>277731299.8183222</v>
      </c>
      <c r="N349" s="128">
        <f>N180+N237+N254+N346+N301+N348</f>
        <v>31034261.652565196</v>
      </c>
      <c r="O349" s="128">
        <f>O180+O237+O254+O346+O301+O348</f>
        <v>849951968.3008873</v>
      </c>
      <c r="P349" s="240"/>
      <c r="Q349" s="129"/>
      <c r="R349" s="356"/>
    </row>
    <row r="350" spans="1:18" s="130" customFormat="1" ht="30" customHeight="1" thickBot="1">
      <c r="A350" s="361"/>
      <c r="B350" s="165"/>
      <c r="C350" s="167"/>
      <c r="D350" s="166" t="s">
        <v>18</v>
      </c>
      <c r="E350" s="167"/>
      <c r="F350" s="127"/>
      <c r="G350" s="215"/>
      <c r="H350" s="181"/>
      <c r="I350" s="182"/>
      <c r="J350" s="182"/>
      <c r="K350" s="205"/>
      <c r="L350" s="201"/>
      <c r="M350" s="182"/>
      <c r="N350" s="182"/>
      <c r="O350" s="128"/>
      <c r="P350" s="240"/>
      <c r="Q350" s="129"/>
      <c r="R350" s="356"/>
    </row>
    <row r="351" spans="1:18" s="20" customFormat="1" ht="30" customHeight="1">
      <c r="A351" s="360"/>
      <c r="B351" s="294">
        <v>1</v>
      </c>
      <c r="C351" s="295" t="s">
        <v>60</v>
      </c>
      <c r="D351" s="296" t="s">
        <v>61</v>
      </c>
      <c r="E351" s="297" t="s">
        <v>43</v>
      </c>
      <c r="F351" s="298"/>
      <c r="G351" s="299" t="s">
        <v>33</v>
      </c>
      <c r="H351" s="300">
        <v>475599.55</v>
      </c>
      <c r="I351" s="300">
        <v>109088.21</v>
      </c>
      <c r="J351" s="300">
        <v>4580.71</v>
      </c>
      <c r="K351" s="301">
        <f>SUM(H351:J351)</f>
        <v>589268.47</v>
      </c>
      <c r="L351" s="302">
        <v>475599.55</v>
      </c>
      <c r="M351" s="300">
        <v>109088.21</v>
      </c>
      <c r="N351" s="300">
        <v>4580.71</v>
      </c>
      <c r="O351" s="303">
        <f>SUM(L351:N351)</f>
        <v>589268.47</v>
      </c>
      <c r="P351" s="293"/>
      <c r="Q351" s="19"/>
      <c r="R351" s="354"/>
    </row>
    <row r="352" spans="1:18" s="20" customFormat="1" ht="30" customHeight="1" thickBot="1">
      <c r="A352" s="360"/>
      <c r="B352" s="304">
        <v>2</v>
      </c>
      <c r="C352" s="305" t="s">
        <v>216</v>
      </c>
      <c r="D352" s="306" t="s">
        <v>61</v>
      </c>
      <c r="E352" s="307" t="s">
        <v>43</v>
      </c>
      <c r="F352" s="308"/>
      <c r="G352" s="309" t="s">
        <v>33</v>
      </c>
      <c r="H352" s="310">
        <v>475599.55</v>
      </c>
      <c r="I352" s="310">
        <v>100001.07</v>
      </c>
      <c r="J352" s="310"/>
      <c r="K352" s="311">
        <f>SUM(H352:J352)</f>
        <v>575600.62</v>
      </c>
      <c r="L352" s="312">
        <v>475599.55</v>
      </c>
      <c r="M352" s="310">
        <v>100001.07</v>
      </c>
      <c r="N352" s="310"/>
      <c r="O352" s="313">
        <f>SUM(L352:N352)</f>
        <v>575600.62</v>
      </c>
      <c r="P352" s="314"/>
      <c r="Q352" s="19"/>
      <c r="R352" s="354"/>
    </row>
    <row r="353" spans="1:18" s="26" customFormat="1" ht="30" customHeight="1" thickBot="1">
      <c r="A353" s="360"/>
      <c r="B353" s="176"/>
      <c r="C353" s="177"/>
      <c r="D353" s="178" t="s">
        <v>62</v>
      </c>
      <c r="E353" s="179"/>
      <c r="F353" s="191"/>
      <c r="G353" s="213"/>
      <c r="H353" s="380"/>
      <c r="I353" s="380"/>
      <c r="J353" s="380"/>
      <c r="K353" s="214"/>
      <c r="L353" s="200">
        <f>SUM(L351:L352)</f>
        <v>951199.1</v>
      </c>
      <c r="M353" s="180">
        <f>SUM(M351:M352)</f>
        <v>209089.28000000003</v>
      </c>
      <c r="N353" s="180">
        <f>SUM(N351)</f>
        <v>4580.71</v>
      </c>
      <c r="O353" s="180">
        <f>SUM(O351:O352)</f>
        <v>1164869.0899999999</v>
      </c>
      <c r="P353" s="250"/>
      <c r="R353" s="352"/>
    </row>
    <row r="354" spans="1:18" s="123" customFormat="1" ht="30" customHeight="1" thickBot="1">
      <c r="A354" s="361"/>
      <c r="B354" s="166"/>
      <c r="C354" s="167"/>
      <c r="D354" s="167" t="s">
        <v>21</v>
      </c>
      <c r="E354" s="167"/>
      <c r="F354" s="127"/>
      <c r="G354" s="207"/>
      <c r="H354" s="169"/>
      <c r="I354" s="128"/>
      <c r="J354" s="128"/>
      <c r="K354" s="205"/>
      <c r="L354" s="196">
        <f>L353</f>
        <v>951199.1</v>
      </c>
      <c r="M354" s="169">
        <f>M353</f>
        <v>209089.28000000003</v>
      </c>
      <c r="N354" s="169">
        <f>N353</f>
        <v>4580.71</v>
      </c>
      <c r="O354" s="169">
        <f>O353</f>
        <v>1164869.0899999999</v>
      </c>
      <c r="P354" s="240"/>
      <c r="Q354" s="120"/>
      <c r="R354" s="121"/>
    </row>
    <row r="355" spans="1:20" s="123" customFormat="1" ht="30" customHeight="1" thickBot="1">
      <c r="A355" s="361"/>
      <c r="B355" s="386" t="s">
        <v>39</v>
      </c>
      <c r="C355" s="387"/>
      <c r="D355" s="387"/>
      <c r="E355" s="387"/>
      <c r="F355" s="387"/>
      <c r="G355" s="139"/>
      <c r="H355" s="140"/>
      <c r="I355" s="140"/>
      <c r="J355" s="140"/>
      <c r="K355" s="140"/>
      <c r="L355" s="143">
        <f>L56+L349+L354+L46+L52</f>
        <v>642309642.3874416</v>
      </c>
      <c r="M355" s="144">
        <f>M56+M349+M354+M46+M52</f>
        <v>283560496.85122776</v>
      </c>
      <c r="N355" s="216">
        <f>N56+N349+N354+N46</f>
        <v>31552980.1425652</v>
      </c>
      <c r="O355" s="141">
        <f>O56+O349+O354+O46+O52</f>
        <v>957423119.3812345</v>
      </c>
      <c r="P355" s="255"/>
      <c r="Q355" s="120"/>
      <c r="R355" s="121"/>
      <c r="S355" s="142"/>
      <c r="T355" s="131"/>
    </row>
    <row r="356" spans="1:19" s="123" customFormat="1" ht="30" customHeight="1" thickBot="1">
      <c r="A356" s="361"/>
      <c r="B356" s="386" t="s">
        <v>27</v>
      </c>
      <c r="C356" s="387"/>
      <c r="D356" s="387"/>
      <c r="E356" s="387"/>
      <c r="F356" s="387"/>
      <c r="G356" s="139"/>
      <c r="H356" s="140"/>
      <c r="I356" s="140"/>
      <c r="J356" s="140"/>
      <c r="K356" s="140"/>
      <c r="L356" s="140"/>
      <c r="M356" s="140"/>
      <c r="N356" s="140"/>
      <c r="O356" s="141">
        <f>F375</f>
        <v>43083003.33</v>
      </c>
      <c r="P356" s="256"/>
      <c r="Q356" s="120"/>
      <c r="R356" s="121"/>
      <c r="S356" s="148"/>
    </row>
    <row r="357" spans="1:20" s="123" customFormat="1" ht="30" customHeight="1" thickBot="1">
      <c r="A357" s="361"/>
      <c r="B357" s="386" t="s">
        <v>40</v>
      </c>
      <c r="C357" s="387"/>
      <c r="D357" s="387"/>
      <c r="E357" s="387"/>
      <c r="F357" s="387"/>
      <c r="G357" s="387"/>
      <c r="H357" s="387"/>
      <c r="I357" s="387"/>
      <c r="J357" s="140"/>
      <c r="K357" s="140"/>
      <c r="L357" s="140"/>
      <c r="M357" s="140"/>
      <c r="N357" s="140"/>
      <c r="O357" s="141">
        <f>O355-O356</f>
        <v>914340116.0512345</v>
      </c>
      <c r="P357" s="256"/>
      <c r="Q357" s="120"/>
      <c r="R357" s="121"/>
      <c r="T357" s="131"/>
    </row>
    <row r="358" spans="1:18" s="126" customFormat="1" ht="30" customHeight="1" thickBot="1">
      <c r="A358" s="359"/>
      <c r="B358" s="132"/>
      <c r="C358" s="133"/>
      <c r="D358" s="134"/>
      <c r="E358" s="135"/>
      <c r="F358" s="135"/>
      <c r="G358" s="135"/>
      <c r="H358" s="136"/>
      <c r="I358" s="136"/>
      <c r="J358" s="136"/>
      <c r="K358" s="136"/>
      <c r="L358" s="136"/>
      <c r="M358" s="136"/>
      <c r="N358" s="136"/>
      <c r="O358" s="217"/>
      <c r="P358" s="257"/>
      <c r="Q358" s="137"/>
      <c r="R358" s="138"/>
    </row>
    <row r="359" spans="1:18" s="18" customFormat="1" ht="24.75" customHeight="1" thickBot="1">
      <c r="A359" s="359"/>
      <c r="B359" s="16"/>
      <c r="C359" s="77"/>
      <c r="D359" s="78"/>
      <c r="E359" s="16"/>
      <c r="F359" s="16"/>
      <c r="G359" s="16"/>
      <c r="H359" s="79"/>
      <c r="I359" s="80"/>
      <c r="J359" s="80"/>
      <c r="K359" s="79"/>
      <c r="L359" s="80"/>
      <c r="M359" s="388" t="s">
        <v>12</v>
      </c>
      <c r="N359" s="389"/>
      <c r="O359" s="220">
        <f>SUM(O360:O365)</f>
        <v>957423119.3812345</v>
      </c>
      <c r="P359" s="258"/>
      <c r="Q359" s="76"/>
      <c r="R359" s="76"/>
    </row>
    <row r="360" spans="1:18" s="18" customFormat="1" ht="24.75" customHeight="1">
      <c r="A360" s="359"/>
      <c r="B360" s="16"/>
      <c r="C360" s="77"/>
      <c r="D360" s="78"/>
      <c r="E360" s="16"/>
      <c r="F360" s="16"/>
      <c r="G360" s="16"/>
      <c r="H360" s="377"/>
      <c r="I360" s="377"/>
      <c r="J360" s="80"/>
      <c r="K360" s="377"/>
      <c r="L360" s="377"/>
      <c r="M360" s="390" t="s">
        <v>24</v>
      </c>
      <c r="N360" s="391"/>
      <c r="O360" s="219">
        <f>O56</f>
        <v>2844282.35</v>
      </c>
      <c r="P360" s="258"/>
      <c r="Q360" s="76"/>
      <c r="R360" s="76"/>
    </row>
    <row r="361" spans="1:18" s="18" customFormat="1" ht="24.75" customHeight="1">
      <c r="A361" s="359"/>
      <c r="B361" s="16"/>
      <c r="C361" s="77"/>
      <c r="D361" s="78"/>
      <c r="E361" s="16"/>
      <c r="F361" s="16"/>
      <c r="G361" s="16"/>
      <c r="H361" s="377"/>
      <c r="I361" s="377"/>
      <c r="J361" s="80"/>
      <c r="K361" s="377"/>
      <c r="L361" s="377"/>
      <c r="M361" s="382" t="s">
        <v>30</v>
      </c>
      <c r="N361" s="383"/>
      <c r="O361" s="149">
        <f>O349</f>
        <v>849951968.3008873</v>
      </c>
      <c r="P361" s="258"/>
      <c r="Q361" s="76"/>
      <c r="R361" s="76"/>
    </row>
    <row r="362" spans="1:18" s="18" customFormat="1" ht="24.75" customHeight="1">
      <c r="A362" s="359"/>
      <c r="B362" s="16"/>
      <c r="C362" s="77"/>
      <c r="D362" s="78"/>
      <c r="E362" s="16"/>
      <c r="F362" s="16"/>
      <c r="G362" s="16"/>
      <c r="H362" s="79"/>
      <c r="I362" s="79"/>
      <c r="J362" s="79"/>
      <c r="K362" s="79"/>
      <c r="L362" s="79"/>
      <c r="M362" s="382" t="s">
        <v>14</v>
      </c>
      <c r="N362" s="383"/>
      <c r="O362" s="150"/>
      <c r="P362" s="258"/>
      <c r="Q362" s="76"/>
      <c r="R362" s="76"/>
    </row>
    <row r="363" spans="1:18" s="18" customFormat="1" ht="24.75" customHeight="1">
      <c r="A363" s="359"/>
      <c r="B363" s="16"/>
      <c r="C363" s="81"/>
      <c r="D363" s="82"/>
      <c r="E363" s="83"/>
      <c r="F363" s="83"/>
      <c r="G363" s="84"/>
      <c r="H363" s="79"/>
      <c r="I363" s="79"/>
      <c r="J363" s="79"/>
      <c r="K363" s="79"/>
      <c r="L363" s="79"/>
      <c r="M363" s="382" t="s">
        <v>15</v>
      </c>
      <c r="N363" s="383"/>
      <c r="O363" s="149">
        <f>O52</f>
        <v>83726972.0803472</v>
      </c>
      <c r="P363" s="258"/>
      <c r="Q363" s="17"/>
      <c r="R363" s="76"/>
    </row>
    <row r="364" spans="1:18" s="18" customFormat="1" ht="24.75" customHeight="1">
      <c r="A364" s="359"/>
      <c r="B364" s="16"/>
      <c r="C364" s="77"/>
      <c r="D364" s="78"/>
      <c r="E364" s="16"/>
      <c r="F364" s="16"/>
      <c r="G364" s="16"/>
      <c r="H364" s="79"/>
      <c r="I364" s="79"/>
      <c r="J364" s="79"/>
      <c r="K364" s="79"/>
      <c r="L364" s="79"/>
      <c r="M364" s="382" t="s">
        <v>13</v>
      </c>
      <c r="N364" s="383"/>
      <c r="O364" s="149">
        <f>O46</f>
        <v>19735027.56</v>
      </c>
      <c r="P364" s="259"/>
      <c r="R364" s="76"/>
    </row>
    <row r="365" spans="1:18" s="18" customFormat="1" ht="24.75" customHeight="1" thickBot="1">
      <c r="A365" s="359"/>
      <c r="B365" s="16"/>
      <c r="C365" s="77"/>
      <c r="D365" s="85"/>
      <c r="G365" s="16"/>
      <c r="H365" s="79"/>
      <c r="I365" s="79"/>
      <c r="J365" s="79"/>
      <c r="K365" s="79"/>
      <c r="L365" s="79"/>
      <c r="M365" s="384" t="s">
        <v>19</v>
      </c>
      <c r="N365" s="385"/>
      <c r="O365" s="151">
        <f>O354</f>
        <v>1164869.0899999999</v>
      </c>
      <c r="P365" s="259"/>
      <c r="R365" s="76"/>
    </row>
    <row r="366" spans="1:18" s="126" customFormat="1" ht="36" customHeight="1">
      <c r="A366" s="359"/>
      <c r="B366" s="379"/>
      <c r="C366" s="379"/>
      <c r="D366" s="379"/>
      <c r="E366" s="379"/>
      <c r="F366" s="379"/>
      <c r="G366" s="379"/>
      <c r="H366" s="154"/>
      <c r="I366" s="145"/>
      <c r="J366" s="145"/>
      <c r="K366" s="145"/>
      <c r="L366" s="145"/>
      <c r="M366" s="145"/>
      <c r="N366" s="145"/>
      <c r="O366" s="145"/>
      <c r="P366" s="260"/>
      <c r="Q366" s="125"/>
      <c r="R366" s="138"/>
    </row>
    <row r="367" spans="1:18" s="126" customFormat="1" ht="36" customHeight="1" thickBot="1">
      <c r="A367" s="366">
        <v>453</v>
      </c>
      <c r="B367" s="369" t="s">
        <v>26</v>
      </c>
      <c r="C367" s="369"/>
      <c r="D367" s="369"/>
      <c r="E367" s="369"/>
      <c r="F367" s="369"/>
      <c r="G367" s="369"/>
      <c r="H367" s="145"/>
      <c r="I367" s="145"/>
      <c r="J367" s="145"/>
      <c r="K367" s="145"/>
      <c r="L367" s="145"/>
      <c r="M367" s="145"/>
      <c r="N367" s="145"/>
      <c r="O367" s="145"/>
      <c r="P367" s="260"/>
      <c r="Q367" s="125"/>
      <c r="R367" s="138"/>
    </row>
    <row r="368" spans="1:18" s="126" customFormat="1" ht="36" customHeight="1" thickBot="1">
      <c r="A368" s="365"/>
      <c r="B368" s="392" t="s">
        <v>37</v>
      </c>
      <c r="C368" s="393"/>
      <c r="D368" s="393"/>
      <c r="E368" s="394"/>
      <c r="F368" s="395">
        <v>250000</v>
      </c>
      <c r="G368" s="396"/>
      <c r="H368" s="145"/>
      <c r="I368" s="145"/>
      <c r="J368" s="146"/>
      <c r="K368" s="147"/>
      <c r="L368" s="145"/>
      <c r="M368" s="145"/>
      <c r="N368" s="146"/>
      <c r="O368" s="147"/>
      <c r="P368" s="260"/>
      <c r="Q368" s="125"/>
      <c r="R368" s="138"/>
    </row>
    <row r="369" spans="1:18" s="126" customFormat="1" ht="36" customHeight="1" thickBot="1">
      <c r="A369" s="359"/>
      <c r="B369" s="367" t="s">
        <v>42</v>
      </c>
      <c r="C369" s="367"/>
      <c r="D369" s="367"/>
      <c r="E369" s="367"/>
      <c r="F369" s="368">
        <v>598191.46</v>
      </c>
      <c r="G369" s="368"/>
      <c r="H369" s="145"/>
      <c r="I369" s="145"/>
      <c r="J369" s="146"/>
      <c r="K369" s="147"/>
      <c r="L369" s="145"/>
      <c r="M369" s="145"/>
      <c r="N369" s="146"/>
      <c r="O369" s="147"/>
      <c r="P369" s="260"/>
      <c r="Q369" s="125"/>
      <c r="R369" s="138"/>
    </row>
    <row r="370" spans="1:18" s="126" customFormat="1" ht="36" customHeight="1" thickBot="1">
      <c r="A370" s="359"/>
      <c r="B370" s="367" t="s">
        <v>52</v>
      </c>
      <c r="C370" s="367"/>
      <c r="D370" s="367"/>
      <c r="E370" s="367"/>
      <c r="F370" s="368">
        <v>19990000</v>
      </c>
      <c r="G370" s="368"/>
      <c r="H370" s="145"/>
      <c r="I370" s="145"/>
      <c r="J370" s="146"/>
      <c r="K370" s="147"/>
      <c r="L370" s="145"/>
      <c r="M370" s="145"/>
      <c r="N370" s="146"/>
      <c r="O370" s="147"/>
      <c r="P370" s="260"/>
      <c r="Q370" s="125"/>
      <c r="R370" s="138"/>
    </row>
    <row r="371" spans="1:18" s="126" customFormat="1" ht="36" customHeight="1" thickBot="1">
      <c r="A371" s="359"/>
      <c r="B371" s="367" t="s">
        <v>64</v>
      </c>
      <c r="C371" s="367"/>
      <c r="D371" s="367"/>
      <c r="E371" s="367"/>
      <c r="F371" s="368">
        <v>551109.8</v>
      </c>
      <c r="G371" s="368"/>
      <c r="H371" s="145"/>
      <c r="I371" s="145"/>
      <c r="J371" s="146"/>
      <c r="K371" s="147"/>
      <c r="L371" s="145"/>
      <c r="M371" s="145"/>
      <c r="N371" s="146"/>
      <c r="O371" s="147"/>
      <c r="P371" s="260"/>
      <c r="Q371" s="125"/>
      <c r="R371" s="138"/>
    </row>
    <row r="372" spans="1:18" s="126" customFormat="1" ht="36" customHeight="1" thickBot="1">
      <c r="A372" s="359"/>
      <c r="B372" s="367" t="s">
        <v>136</v>
      </c>
      <c r="C372" s="367"/>
      <c r="D372" s="367"/>
      <c r="E372" s="367"/>
      <c r="F372" s="368">
        <v>13085432.91</v>
      </c>
      <c r="G372" s="368"/>
      <c r="H372" s="145"/>
      <c r="I372" s="145"/>
      <c r="J372" s="146"/>
      <c r="K372" s="147"/>
      <c r="L372" s="145"/>
      <c r="M372" s="145"/>
      <c r="N372" s="146"/>
      <c r="O372" s="147"/>
      <c r="P372" s="260"/>
      <c r="Q372" s="125"/>
      <c r="R372" s="138"/>
    </row>
    <row r="373" spans="1:18" s="126" customFormat="1" ht="36" customHeight="1" thickBot="1">
      <c r="A373" s="359"/>
      <c r="B373" s="367" t="s">
        <v>146</v>
      </c>
      <c r="C373" s="367"/>
      <c r="D373" s="367"/>
      <c r="E373" s="367"/>
      <c r="F373" s="368">
        <v>2668269.16</v>
      </c>
      <c r="G373" s="368"/>
      <c r="H373" s="145"/>
      <c r="I373" s="145"/>
      <c r="J373" s="146"/>
      <c r="K373" s="147"/>
      <c r="L373" s="145"/>
      <c r="M373" s="145"/>
      <c r="N373" s="146"/>
      <c r="O373" s="147"/>
      <c r="P373" s="260"/>
      <c r="Q373" s="125"/>
      <c r="R373" s="138"/>
    </row>
    <row r="374" spans="1:18" s="126" customFormat="1" ht="36" customHeight="1" thickBot="1">
      <c r="A374" s="359"/>
      <c r="B374" s="367" t="s">
        <v>172</v>
      </c>
      <c r="C374" s="367"/>
      <c r="D374" s="367"/>
      <c r="E374" s="367"/>
      <c r="F374" s="368">
        <v>5940000</v>
      </c>
      <c r="G374" s="368"/>
      <c r="H374" s="145"/>
      <c r="I374" s="145"/>
      <c r="J374" s="146"/>
      <c r="K374" s="147"/>
      <c r="L374" s="145"/>
      <c r="M374" s="145"/>
      <c r="N374" s="146"/>
      <c r="O374" s="147"/>
      <c r="P374" s="260"/>
      <c r="Q374" s="125"/>
      <c r="R374" s="138"/>
    </row>
    <row r="375" spans="1:18" s="126" customFormat="1" ht="34.5" customHeight="1" thickBot="1">
      <c r="A375" s="359"/>
      <c r="B375" s="397" t="s">
        <v>12</v>
      </c>
      <c r="C375" s="397"/>
      <c r="D375" s="397"/>
      <c r="E375" s="397"/>
      <c r="F375" s="398">
        <f>SUM(F368:F374)</f>
        <v>43083003.33</v>
      </c>
      <c r="G375" s="398"/>
      <c r="H375" s="145"/>
      <c r="I375" s="145"/>
      <c r="J375" s="146"/>
      <c r="K375" s="145"/>
      <c r="L375" s="145"/>
      <c r="M375" s="145"/>
      <c r="N375" s="146"/>
      <c r="O375" s="145"/>
      <c r="P375" s="260"/>
      <c r="Q375" s="125"/>
      <c r="R375" s="138"/>
    </row>
    <row r="376" spans="1:18" s="1" customFormat="1" ht="24.75" customHeight="1">
      <c r="A376" s="363"/>
      <c r="B376" s="5"/>
      <c r="C376" s="13"/>
      <c r="D376" s="8"/>
      <c r="E376" s="6"/>
      <c r="F376" s="6"/>
      <c r="G376" s="6"/>
      <c r="H376" s="11"/>
      <c r="I376" s="10"/>
      <c r="J376" s="11"/>
      <c r="K376" s="11"/>
      <c r="L376" s="11"/>
      <c r="M376" s="10"/>
      <c r="N376" s="11"/>
      <c r="O376" s="11"/>
      <c r="P376" s="261"/>
      <c r="Q376" s="3"/>
      <c r="R376" s="357"/>
    </row>
    <row r="377" spans="1:18" s="1" customFormat="1" ht="26.25">
      <c r="A377" s="363"/>
      <c r="B377" s="5"/>
      <c r="C377" s="13"/>
      <c r="D377" s="7"/>
      <c r="E377" s="5"/>
      <c r="F377" s="5"/>
      <c r="G377" s="5"/>
      <c r="H377" s="5"/>
      <c r="I377" s="10"/>
      <c r="J377" s="10"/>
      <c r="K377" s="10"/>
      <c r="L377" s="10"/>
      <c r="M377" s="10"/>
      <c r="N377" s="10"/>
      <c r="O377" s="10"/>
      <c r="P377" s="262"/>
      <c r="Q377" s="3"/>
      <c r="R377" s="357"/>
    </row>
    <row r="378" spans="1:18" s="1" customFormat="1" ht="26.25">
      <c r="A378" s="363"/>
      <c r="B378" s="5"/>
      <c r="C378" s="13"/>
      <c r="D378" s="7"/>
      <c r="E378" s="5"/>
      <c r="F378" s="5"/>
      <c r="G378" s="5"/>
      <c r="H378" s="5"/>
      <c r="I378" s="10"/>
      <c r="J378" s="10"/>
      <c r="K378" s="10"/>
      <c r="L378" s="10"/>
      <c r="M378" s="10"/>
      <c r="N378" s="10"/>
      <c r="O378" s="10"/>
      <c r="P378" s="262"/>
      <c r="Q378" s="3"/>
      <c r="R378" s="357"/>
    </row>
    <row r="379" spans="1:18" s="1" customFormat="1" ht="26.25">
      <c r="A379" s="363"/>
      <c r="B379" s="5"/>
      <c r="C379" s="13"/>
      <c r="D379" s="7"/>
      <c r="E379" s="5"/>
      <c r="F379" s="5"/>
      <c r="G379" s="5"/>
      <c r="H379" s="5"/>
      <c r="I379" s="10"/>
      <c r="J379" s="10"/>
      <c r="K379" s="10"/>
      <c r="L379" s="10"/>
      <c r="M379" s="10"/>
      <c r="N379" s="10"/>
      <c r="O379" s="10"/>
      <c r="P379" s="262"/>
      <c r="Q379" s="3"/>
      <c r="R379" s="357"/>
    </row>
    <row r="380" spans="1:18" s="1" customFormat="1" ht="26.25">
      <c r="A380" s="363"/>
      <c r="B380" s="5"/>
      <c r="C380" s="13"/>
      <c r="D380" s="7"/>
      <c r="E380" s="5"/>
      <c r="F380" s="5"/>
      <c r="G380" s="5"/>
      <c r="H380" s="5"/>
      <c r="I380" s="10"/>
      <c r="J380" s="10"/>
      <c r="K380" s="10"/>
      <c r="L380" s="10"/>
      <c r="M380" s="10"/>
      <c r="N380" s="10"/>
      <c r="O380" s="10"/>
      <c r="P380" s="262"/>
      <c r="Q380" s="3"/>
      <c r="R380" s="357"/>
    </row>
    <row r="381" spans="1:18" s="1" customFormat="1" ht="26.25">
      <c r="A381" s="363"/>
      <c r="B381" s="5"/>
      <c r="C381" s="13"/>
      <c r="D381" s="7"/>
      <c r="E381" s="5"/>
      <c r="F381" s="5"/>
      <c r="G381" s="5"/>
      <c r="H381" s="10"/>
      <c r="I381" s="10"/>
      <c r="J381" s="10"/>
      <c r="K381" s="10"/>
      <c r="L381" s="10"/>
      <c r="M381" s="10"/>
      <c r="N381" s="10"/>
      <c r="O381" s="10"/>
      <c r="P381" s="262"/>
      <c r="Q381" s="3"/>
      <c r="R381" s="357"/>
    </row>
    <row r="382" spans="1:18" s="1" customFormat="1" ht="26.25">
      <c r="A382" s="363"/>
      <c r="B382" s="5"/>
      <c r="C382" s="13"/>
      <c r="D382" s="7"/>
      <c r="E382" s="5"/>
      <c r="F382" s="5"/>
      <c r="G382" s="5"/>
      <c r="H382" s="10"/>
      <c r="I382" s="10"/>
      <c r="J382" s="10"/>
      <c r="K382" s="10"/>
      <c r="L382" s="10"/>
      <c r="M382" s="10"/>
      <c r="N382" s="10"/>
      <c r="O382" s="10"/>
      <c r="P382" s="262"/>
      <c r="Q382" s="3"/>
      <c r="R382" s="357"/>
    </row>
    <row r="383" spans="1:18" s="1" customFormat="1" ht="26.25">
      <c r="A383" s="363"/>
      <c r="B383" s="5"/>
      <c r="C383" s="13"/>
      <c r="D383" s="7"/>
      <c r="E383" s="5"/>
      <c r="F383" s="5"/>
      <c r="G383" s="5"/>
      <c r="H383" s="10"/>
      <c r="I383" s="10"/>
      <c r="J383" s="10"/>
      <c r="K383" s="10"/>
      <c r="L383" s="10"/>
      <c r="M383" s="10"/>
      <c r="N383" s="10"/>
      <c r="O383" s="10"/>
      <c r="P383" s="262"/>
      <c r="Q383" s="3"/>
      <c r="R383" s="357"/>
    </row>
    <row r="384" spans="1:18" s="1" customFormat="1" ht="26.25">
      <c r="A384" s="363"/>
      <c r="B384" s="5"/>
      <c r="C384" s="13"/>
      <c r="D384" s="7"/>
      <c r="E384" s="5"/>
      <c r="F384" s="5"/>
      <c r="G384" s="5"/>
      <c r="H384" s="10"/>
      <c r="I384" s="10"/>
      <c r="J384" s="10"/>
      <c r="K384" s="10"/>
      <c r="L384" s="10"/>
      <c r="M384" s="10"/>
      <c r="N384" s="10"/>
      <c r="O384" s="10"/>
      <c r="P384" s="262"/>
      <c r="Q384" s="3"/>
      <c r="R384" s="357"/>
    </row>
    <row r="385" spans="1:18" s="1" customFormat="1" ht="26.25">
      <c r="A385" s="363"/>
      <c r="B385" s="5"/>
      <c r="C385" s="13"/>
      <c r="D385" s="7"/>
      <c r="E385" s="5"/>
      <c r="F385" s="5"/>
      <c r="G385" s="5"/>
      <c r="H385" s="10"/>
      <c r="I385" s="10"/>
      <c r="J385" s="10"/>
      <c r="K385" s="10"/>
      <c r="L385" s="10"/>
      <c r="M385" s="10"/>
      <c r="N385" s="10"/>
      <c r="O385" s="10"/>
      <c r="P385" s="262"/>
      <c r="Q385" s="3"/>
      <c r="R385" s="357"/>
    </row>
    <row r="386" spans="1:18" s="1" customFormat="1" ht="26.25">
      <c r="A386" s="363"/>
      <c r="B386" s="5"/>
      <c r="C386" s="13"/>
      <c r="D386" s="7"/>
      <c r="E386" s="5"/>
      <c r="F386" s="5"/>
      <c r="G386" s="5"/>
      <c r="H386" s="10"/>
      <c r="I386" s="10"/>
      <c r="J386" s="10"/>
      <c r="K386" s="10"/>
      <c r="L386" s="10"/>
      <c r="M386" s="10"/>
      <c r="N386" s="10"/>
      <c r="O386" s="10"/>
      <c r="P386" s="262"/>
      <c r="Q386" s="3"/>
      <c r="R386" s="357"/>
    </row>
    <row r="387" spans="1:18" s="1" customFormat="1" ht="26.25">
      <c r="A387" s="363"/>
      <c r="B387" s="5"/>
      <c r="C387" s="13"/>
      <c r="D387" s="7"/>
      <c r="E387" s="5"/>
      <c r="F387" s="5"/>
      <c r="G387" s="5"/>
      <c r="H387" s="10"/>
      <c r="I387" s="10"/>
      <c r="J387" s="10"/>
      <c r="K387" s="10"/>
      <c r="L387" s="10"/>
      <c r="M387" s="10"/>
      <c r="N387" s="10"/>
      <c r="O387" s="10"/>
      <c r="P387" s="262"/>
      <c r="Q387" s="3"/>
      <c r="R387" s="357"/>
    </row>
    <row r="388" spans="1:18" s="1" customFormat="1" ht="26.25">
      <c r="A388" s="363"/>
      <c r="B388" s="5"/>
      <c r="C388" s="13"/>
      <c r="D388" s="7"/>
      <c r="E388" s="5"/>
      <c r="F388" s="5"/>
      <c r="G388" s="5"/>
      <c r="H388" s="10"/>
      <c r="I388" s="10"/>
      <c r="J388" s="10"/>
      <c r="K388" s="10"/>
      <c r="L388" s="10"/>
      <c r="M388" s="10"/>
      <c r="N388" s="10"/>
      <c r="O388" s="10"/>
      <c r="P388" s="262"/>
      <c r="Q388" s="3"/>
      <c r="R388" s="357"/>
    </row>
    <row r="389" spans="1:18" s="1" customFormat="1" ht="26.25">
      <c r="A389" s="363"/>
      <c r="B389" s="5"/>
      <c r="C389" s="13"/>
      <c r="D389" s="7"/>
      <c r="E389" s="5"/>
      <c r="F389" s="5"/>
      <c r="G389" s="5"/>
      <c r="H389" s="10"/>
      <c r="I389" s="10"/>
      <c r="J389" s="10"/>
      <c r="K389" s="10"/>
      <c r="L389" s="10"/>
      <c r="M389" s="10"/>
      <c r="N389" s="10"/>
      <c r="O389" s="10"/>
      <c r="P389" s="262"/>
      <c r="Q389" s="3"/>
      <c r="R389" s="357"/>
    </row>
    <row r="390" spans="1:18" s="1" customFormat="1" ht="26.25">
      <c r="A390" s="363"/>
      <c r="B390" s="5"/>
      <c r="C390" s="13"/>
      <c r="D390" s="7"/>
      <c r="E390" s="5"/>
      <c r="F390" s="5"/>
      <c r="G390" s="5"/>
      <c r="H390" s="10"/>
      <c r="I390" s="10"/>
      <c r="J390" s="10"/>
      <c r="K390" s="10"/>
      <c r="L390" s="10"/>
      <c r="M390" s="10"/>
      <c r="N390" s="10"/>
      <c r="O390" s="10"/>
      <c r="P390" s="262"/>
      <c r="Q390" s="3"/>
      <c r="R390" s="357"/>
    </row>
    <row r="391" spans="1:18" s="1" customFormat="1" ht="26.25">
      <c r="A391" s="363"/>
      <c r="B391" s="5"/>
      <c r="C391" s="13"/>
      <c r="D391" s="7"/>
      <c r="E391" s="5"/>
      <c r="F391" s="5"/>
      <c r="G391" s="5"/>
      <c r="H391" s="10"/>
      <c r="I391" s="10"/>
      <c r="J391" s="10"/>
      <c r="K391" s="10"/>
      <c r="L391" s="10"/>
      <c r="M391" s="10"/>
      <c r="N391" s="10"/>
      <c r="O391" s="10"/>
      <c r="P391" s="262"/>
      <c r="Q391" s="3"/>
      <c r="R391" s="357"/>
    </row>
    <row r="392" spans="1:18" s="1" customFormat="1" ht="26.25">
      <c r="A392" s="363"/>
      <c r="B392" s="5"/>
      <c r="C392" s="13"/>
      <c r="D392" s="7"/>
      <c r="E392" s="5"/>
      <c r="F392" s="5"/>
      <c r="G392" s="5"/>
      <c r="H392" s="10"/>
      <c r="I392" s="10"/>
      <c r="J392" s="10"/>
      <c r="K392" s="10"/>
      <c r="L392" s="10"/>
      <c r="M392" s="10"/>
      <c r="N392" s="10"/>
      <c r="O392" s="10"/>
      <c r="P392" s="262"/>
      <c r="Q392" s="3"/>
      <c r="R392" s="357"/>
    </row>
    <row r="393" spans="1:18" s="1" customFormat="1" ht="26.25">
      <c r="A393" s="363"/>
      <c r="B393" s="5"/>
      <c r="C393" s="13"/>
      <c r="D393" s="7"/>
      <c r="E393" s="5"/>
      <c r="F393" s="5"/>
      <c r="G393" s="5"/>
      <c r="H393" s="10"/>
      <c r="I393" s="10"/>
      <c r="J393" s="10"/>
      <c r="K393" s="10"/>
      <c r="L393" s="10"/>
      <c r="M393" s="10"/>
      <c r="N393" s="10"/>
      <c r="O393" s="10"/>
      <c r="P393" s="262"/>
      <c r="Q393" s="3"/>
      <c r="R393" s="357"/>
    </row>
    <row r="394" spans="1:18" s="1" customFormat="1" ht="26.25">
      <c r="A394" s="363"/>
      <c r="B394" s="5"/>
      <c r="C394" s="13"/>
      <c r="D394" s="7"/>
      <c r="E394" s="5"/>
      <c r="F394" s="5"/>
      <c r="G394" s="5"/>
      <c r="H394" s="10"/>
      <c r="I394" s="10"/>
      <c r="J394" s="10"/>
      <c r="K394" s="10"/>
      <c r="L394" s="10"/>
      <c r="M394" s="10"/>
      <c r="N394" s="10"/>
      <c r="O394" s="10"/>
      <c r="P394" s="262"/>
      <c r="Q394" s="3"/>
      <c r="R394" s="357"/>
    </row>
    <row r="395" spans="1:18" s="1" customFormat="1" ht="26.25">
      <c r="A395" s="363"/>
      <c r="B395" s="5"/>
      <c r="C395" s="13"/>
      <c r="D395" s="7"/>
      <c r="E395" s="5"/>
      <c r="F395" s="5"/>
      <c r="G395" s="5"/>
      <c r="H395" s="10"/>
      <c r="I395" s="10"/>
      <c r="J395" s="10"/>
      <c r="K395" s="10"/>
      <c r="L395" s="10"/>
      <c r="M395" s="10"/>
      <c r="N395" s="10"/>
      <c r="O395" s="10"/>
      <c r="P395" s="262"/>
      <c r="Q395" s="3"/>
      <c r="R395" s="357"/>
    </row>
    <row r="396" spans="1:18" s="1" customFormat="1" ht="26.25">
      <c r="A396" s="363"/>
      <c r="B396" s="5"/>
      <c r="C396" s="13"/>
      <c r="D396" s="7"/>
      <c r="E396" s="5"/>
      <c r="F396" s="5"/>
      <c r="G396" s="5"/>
      <c r="H396" s="10"/>
      <c r="I396" s="10"/>
      <c r="J396" s="10"/>
      <c r="K396" s="10"/>
      <c r="L396" s="10"/>
      <c r="M396" s="10"/>
      <c r="N396" s="10"/>
      <c r="O396" s="10"/>
      <c r="P396" s="262"/>
      <c r="Q396" s="3"/>
      <c r="R396" s="357"/>
    </row>
    <row r="397" spans="1:18" s="1" customFormat="1" ht="26.25">
      <c r="A397" s="363"/>
      <c r="B397" s="5"/>
      <c r="C397" s="13"/>
      <c r="D397" s="7"/>
      <c r="E397" s="5"/>
      <c r="F397" s="5"/>
      <c r="G397" s="5"/>
      <c r="H397" s="10"/>
      <c r="I397" s="10"/>
      <c r="J397" s="10"/>
      <c r="K397" s="10"/>
      <c r="L397" s="10"/>
      <c r="M397" s="10"/>
      <c r="N397" s="10"/>
      <c r="O397" s="10"/>
      <c r="P397" s="262"/>
      <c r="Q397" s="3"/>
      <c r="R397" s="357"/>
    </row>
    <row r="398" spans="1:18" s="1" customFormat="1" ht="26.25">
      <c r="A398" s="363"/>
      <c r="B398" s="5"/>
      <c r="C398" s="13"/>
      <c r="D398" s="7"/>
      <c r="E398" s="5"/>
      <c r="F398" s="5"/>
      <c r="G398" s="5"/>
      <c r="H398" s="10"/>
      <c r="I398" s="10"/>
      <c r="J398" s="10"/>
      <c r="K398" s="10"/>
      <c r="L398" s="10"/>
      <c r="M398" s="10"/>
      <c r="N398" s="10"/>
      <c r="O398" s="10"/>
      <c r="P398" s="262"/>
      <c r="Q398" s="3"/>
      <c r="R398" s="357"/>
    </row>
    <row r="399" spans="1:18" s="1" customFormat="1" ht="26.25">
      <c r="A399" s="363"/>
      <c r="B399" s="5"/>
      <c r="C399" s="13"/>
      <c r="D399" s="7"/>
      <c r="E399" s="5"/>
      <c r="F399" s="5"/>
      <c r="G399" s="5"/>
      <c r="H399" s="10"/>
      <c r="I399" s="10"/>
      <c r="J399" s="10"/>
      <c r="K399" s="10"/>
      <c r="L399" s="10"/>
      <c r="M399" s="10"/>
      <c r="N399" s="10"/>
      <c r="O399" s="10"/>
      <c r="P399" s="262"/>
      <c r="Q399" s="3"/>
      <c r="R399" s="357"/>
    </row>
    <row r="400" spans="1:18" s="1" customFormat="1" ht="26.25">
      <c r="A400" s="363"/>
      <c r="B400" s="5"/>
      <c r="C400" s="13"/>
      <c r="D400" s="7"/>
      <c r="E400" s="5"/>
      <c r="F400" s="5"/>
      <c r="G400" s="5"/>
      <c r="H400" s="10"/>
      <c r="I400" s="10"/>
      <c r="J400" s="10"/>
      <c r="K400" s="10"/>
      <c r="L400" s="10"/>
      <c r="M400" s="10"/>
      <c r="N400" s="10"/>
      <c r="O400" s="10"/>
      <c r="P400" s="262"/>
      <c r="Q400" s="3"/>
      <c r="R400" s="357"/>
    </row>
    <row r="401" spans="1:18" s="1" customFormat="1" ht="26.25">
      <c r="A401" s="363"/>
      <c r="B401" s="5"/>
      <c r="C401" s="13"/>
      <c r="D401" s="7"/>
      <c r="E401" s="5"/>
      <c r="F401" s="5"/>
      <c r="G401" s="5"/>
      <c r="H401" s="10"/>
      <c r="I401" s="10"/>
      <c r="J401" s="10"/>
      <c r="K401" s="10"/>
      <c r="L401" s="10"/>
      <c r="M401" s="10"/>
      <c r="N401" s="10"/>
      <c r="O401" s="10"/>
      <c r="P401" s="262"/>
      <c r="Q401" s="3"/>
      <c r="R401" s="357"/>
    </row>
    <row r="402" spans="1:18" s="1" customFormat="1" ht="26.25">
      <c r="A402" s="363"/>
      <c r="B402" s="5"/>
      <c r="C402" s="13"/>
      <c r="D402" s="7"/>
      <c r="E402" s="5"/>
      <c r="F402" s="5"/>
      <c r="G402" s="5"/>
      <c r="H402" s="10"/>
      <c r="I402" s="10"/>
      <c r="J402" s="10"/>
      <c r="K402" s="10"/>
      <c r="L402" s="10"/>
      <c r="M402" s="10"/>
      <c r="N402" s="10"/>
      <c r="O402" s="10"/>
      <c r="P402" s="262"/>
      <c r="Q402" s="3"/>
      <c r="R402" s="357"/>
    </row>
    <row r="403" spans="1:18" s="1" customFormat="1" ht="26.25">
      <c r="A403" s="363"/>
      <c r="B403" s="5"/>
      <c r="C403" s="13"/>
      <c r="D403" s="7"/>
      <c r="E403" s="5"/>
      <c r="F403" s="5"/>
      <c r="G403" s="5"/>
      <c r="H403" s="10"/>
      <c r="I403" s="10"/>
      <c r="J403" s="10"/>
      <c r="K403" s="10"/>
      <c r="L403" s="10"/>
      <c r="M403" s="10"/>
      <c r="N403" s="10"/>
      <c r="O403" s="10"/>
      <c r="P403" s="262"/>
      <c r="Q403" s="3"/>
      <c r="R403" s="357"/>
    </row>
    <row r="404" spans="1:18" s="1" customFormat="1" ht="26.25">
      <c r="A404" s="363"/>
      <c r="B404" s="5"/>
      <c r="C404" s="13"/>
      <c r="D404" s="7"/>
      <c r="E404" s="5"/>
      <c r="F404" s="5"/>
      <c r="G404" s="5"/>
      <c r="H404" s="10"/>
      <c r="I404" s="10"/>
      <c r="J404" s="10"/>
      <c r="K404" s="10"/>
      <c r="L404" s="10"/>
      <c r="M404" s="10"/>
      <c r="N404" s="10"/>
      <c r="O404" s="10"/>
      <c r="P404" s="262"/>
      <c r="Q404" s="3"/>
      <c r="R404" s="357"/>
    </row>
    <row r="405" spans="1:18" s="1" customFormat="1" ht="26.25">
      <c r="A405" s="363"/>
      <c r="B405" s="5"/>
      <c r="C405" s="13"/>
      <c r="D405" s="7"/>
      <c r="E405" s="5"/>
      <c r="F405" s="5"/>
      <c r="G405" s="5"/>
      <c r="H405" s="10"/>
      <c r="I405" s="10"/>
      <c r="J405" s="10"/>
      <c r="K405" s="10"/>
      <c r="L405" s="10"/>
      <c r="M405" s="10"/>
      <c r="N405" s="10"/>
      <c r="O405" s="10"/>
      <c r="P405" s="262"/>
      <c r="Q405" s="3"/>
      <c r="R405" s="357"/>
    </row>
    <row r="406" spans="1:18" s="1" customFormat="1" ht="26.25">
      <c r="A406" s="363"/>
      <c r="B406" s="5"/>
      <c r="C406" s="13"/>
      <c r="D406" s="7"/>
      <c r="E406" s="5"/>
      <c r="F406" s="5"/>
      <c r="G406" s="5"/>
      <c r="H406" s="10"/>
      <c r="I406" s="10"/>
      <c r="J406" s="10"/>
      <c r="K406" s="10"/>
      <c r="L406" s="10"/>
      <c r="M406" s="10"/>
      <c r="N406" s="10"/>
      <c r="O406" s="10"/>
      <c r="P406" s="262"/>
      <c r="Q406" s="3"/>
      <c r="R406" s="357"/>
    </row>
    <row r="407" spans="1:18" s="1" customFormat="1" ht="26.25">
      <c r="A407" s="363"/>
      <c r="B407" s="5"/>
      <c r="C407" s="13"/>
      <c r="D407" s="7"/>
      <c r="E407" s="5"/>
      <c r="F407" s="5"/>
      <c r="G407" s="5"/>
      <c r="H407" s="10"/>
      <c r="I407" s="10"/>
      <c r="J407" s="10"/>
      <c r="K407" s="10"/>
      <c r="L407" s="10"/>
      <c r="M407" s="10"/>
      <c r="N407" s="10"/>
      <c r="O407" s="10"/>
      <c r="P407" s="262"/>
      <c r="Q407" s="3"/>
      <c r="R407" s="357"/>
    </row>
    <row r="408" spans="1:18" s="1" customFormat="1" ht="26.25">
      <c r="A408" s="363"/>
      <c r="B408" s="5"/>
      <c r="C408" s="13"/>
      <c r="D408" s="7"/>
      <c r="E408" s="5"/>
      <c r="F408" s="5"/>
      <c r="G408" s="5"/>
      <c r="H408" s="10"/>
      <c r="I408" s="10"/>
      <c r="J408" s="10"/>
      <c r="K408" s="10"/>
      <c r="L408" s="10"/>
      <c r="M408" s="10"/>
      <c r="N408" s="10"/>
      <c r="O408" s="10"/>
      <c r="P408" s="262"/>
      <c r="Q408" s="3"/>
      <c r="R408" s="357"/>
    </row>
    <row r="409" spans="1:18" s="1" customFormat="1" ht="26.25">
      <c r="A409" s="363"/>
      <c r="B409" s="5"/>
      <c r="C409" s="13"/>
      <c r="D409" s="7"/>
      <c r="E409" s="5"/>
      <c r="F409" s="5"/>
      <c r="G409" s="5"/>
      <c r="H409" s="10"/>
      <c r="I409" s="10"/>
      <c r="J409" s="10"/>
      <c r="K409" s="10"/>
      <c r="L409" s="10"/>
      <c r="M409" s="10"/>
      <c r="N409" s="10"/>
      <c r="O409" s="10"/>
      <c r="P409" s="262"/>
      <c r="Q409" s="3"/>
      <c r="R409" s="357"/>
    </row>
    <row r="410" spans="1:18" s="1" customFormat="1" ht="26.25">
      <c r="A410" s="363"/>
      <c r="B410" s="5"/>
      <c r="C410" s="13"/>
      <c r="D410" s="7"/>
      <c r="E410" s="5"/>
      <c r="F410" s="5"/>
      <c r="G410" s="5"/>
      <c r="H410" s="10"/>
      <c r="I410" s="10"/>
      <c r="J410" s="10"/>
      <c r="K410" s="10"/>
      <c r="L410" s="10"/>
      <c r="M410" s="10"/>
      <c r="N410" s="10"/>
      <c r="O410" s="10"/>
      <c r="P410" s="262"/>
      <c r="Q410" s="3"/>
      <c r="R410" s="357"/>
    </row>
    <row r="411" spans="1:18" s="1" customFormat="1" ht="26.25">
      <c r="A411" s="363"/>
      <c r="B411" s="5"/>
      <c r="C411" s="13"/>
      <c r="D411" s="7"/>
      <c r="E411" s="5"/>
      <c r="F411" s="5"/>
      <c r="G411" s="5"/>
      <c r="H411" s="10"/>
      <c r="I411" s="10"/>
      <c r="J411" s="10"/>
      <c r="K411" s="10"/>
      <c r="L411" s="10"/>
      <c r="M411" s="10"/>
      <c r="N411" s="10"/>
      <c r="O411" s="10"/>
      <c r="P411" s="262"/>
      <c r="Q411" s="3"/>
      <c r="R411" s="357"/>
    </row>
    <row r="412" spans="2:16" ht="25.5">
      <c r="B412" s="5"/>
      <c r="C412" s="13"/>
      <c r="D412" s="7"/>
      <c r="E412" s="5"/>
      <c r="F412" s="5"/>
      <c r="G412" s="5"/>
      <c r="H412" s="10"/>
      <c r="I412" s="10"/>
      <c r="J412" s="10"/>
      <c r="K412" s="10"/>
      <c r="L412" s="10"/>
      <c r="M412" s="10"/>
      <c r="N412" s="10"/>
      <c r="O412" s="10"/>
      <c r="P412" s="262"/>
    </row>
    <row r="413" spans="2:16" ht="25.5">
      <c r="B413" s="5"/>
      <c r="C413" s="13"/>
      <c r="D413" s="7"/>
      <c r="E413" s="5"/>
      <c r="F413" s="5"/>
      <c r="G413" s="5"/>
      <c r="H413" s="10"/>
      <c r="I413" s="10"/>
      <c r="J413" s="10"/>
      <c r="K413" s="10"/>
      <c r="L413" s="10"/>
      <c r="M413" s="10"/>
      <c r="N413" s="10"/>
      <c r="O413" s="10"/>
      <c r="P413" s="262"/>
    </row>
    <row r="414" spans="3:6" ht="25.5">
      <c r="C414" s="13"/>
      <c r="D414" s="7"/>
      <c r="E414" s="5"/>
      <c r="F414" s="5"/>
    </row>
    <row r="415" spans="3:6" ht="25.5">
      <c r="C415" s="13"/>
      <c r="D415" s="7"/>
      <c r="E415" s="5"/>
      <c r="F415" s="5"/>
    </row>
    <row r="416" spans="3:6" ht="25.5">
      <c r="C416" s="13"/>
      <c r="D416" s="7"/>
      <c r="E416" s="5"/>
      <c r="F416" s="5"/>
    </row>
    <row r="417" spans="3:6" ht="25.5">
      <c r="C417" s="13"/>
      <c r="D417" s="7"/>
      <c r="E417" s="5"/>
      <c r="F417" s="5"/>
    </row>
    <row r="418" spans="3:6" ht="25.5">
      <c r="C418" s="13"/>
      <c r="D418" s="7"/>
      <c r="E418" s="5"/>
      <c r="F418" s="5"/>
    </row>
    <row r="419" spans="3:6" ht="25.5">
      <c r="C419" s="13"/>
      <c r="D419" s="7"/>
      <c r="E419" s="5"/>
      <c r="F419" s="5"/>
    </row>
    <row r="420" spans="3:6" ht="25.5">
      <c r="C420" s="13"/>
      <c r="D420" s="7"/>
      <c r="E420" s="5"/>
      <c r="F420" s="5"/>
    </row>
    <row r="421" spans="3:6" ht="25.5">
      <c r="C421" s="13"/>
      <c r="D421" s="7"/>
      <c r="E421" s="5"/>
      <c r="F421" s="5"/>
    </row>
    <row r="422" spans="3:6" ht="25.5">
      <c r="C422" s="13"/>
      <c r="D422" s="7"/>
      <c r="E422" s="5"/>
      <c r="F422" s="5"/>
    </row>
    <row r="423" spans="3:6" ht="25.5">
      <c r="C423" s="13"/>
      <c r="D423" s="7"/>
      <c r="E423" s="5"/>
      <c r="F423" s="5"/>
    </row>
    <row r="424" spans="3:6" ht="25.5">
      <c r="C424" s="13"/>
      <c r="D424" s="7"/>
      <c r="E424" s="5"/>
      <c r="F424" s="5"/>
    </row>
    <row r="425" spans="4:6" ht="25.5">
      <c r="D425" s="7"/>
      <c r="E425" s="5"/>
      <c r="F425" s="5"/>
    </row>
    <row r="426" ht="25.5">
      <c r="D426" s="7"/>
    </row>
  </sheetData>
  <mergeCells count="57">
    <mergeCell ref="B372:E372"/>
    <mergeCell ref="B373:E373"/>
    <mergeCell ref="B375:E375"/>
    <mergeCell ref="F369:G369"/>
    <mergeCell ref="F370:G370"/>
    <mergeCell ref="F371:G371"/>
    <mergeCell ref="F372:G372"/>
    <mergeCell ref="F373:G373"/>
    <mergeCell ref="F375:G375"/>
    <mergeCell ref="M364:N364"/>
    <mergeCell ref="M365:N365"/>
    <mergeCell ref="B355:F355"/>
    <mergeCell ref="B356:F356"/>
    <mergeCell ref="B357:I357"/>
    <mergeCell ref="M359:N359"/>
    <mergeCell ref="M360:N360"/>
    <mergeCell ref="M361:N361"/>
    <mergeCell ref="M362:N362"/>
    <mergeCell ref="H180:J180"/>
    <mergeCell ref="H361:I361"/>
    <mergeCell ref="H353:J353"/>
    <mergeCell ref="M363:N363"/>
    <mergeCell ref="H237:J237"/>
    <mergeCell ref="H254:J254"/>
    <mergeCell ref="H360:I360"/>
    <mergeCell ref="H301:J301"/>
    <mergeCell ref="B366:G366"/>
    <mergeCell ref="K360:L360"/>
    <mergeCell ref="K361:L361"/>
    <mergeCell ref="H346:J346"/>
    <mergeCell ref="H348:J348"/>
    <mergeCell ref="B1:O1"/>
    <mergeCell ref="B2:O2"/>
    <mergeCell ref="C3:D3"/>
    <mergeCell ref="G3:K3"/>
    <mergeCell ref="L3:O3"/>
    <mergeCell ref="A16:A17"/>
    <mergeCell ref="A45:A46"/>
    <mergeCell ref="B374:E374"/>
    <mergeCell ref="F374:G374"/>
    <mergeCell ref="B367:G367"/>
    <mergeCell ref="B368:E368"/>
    <mergeCell ref="B369:E369"/>
    <mergeCell ref="B370:E370"/>
    <mergeCell ref="B371:E371"/>
    <mergeCell ref="F368:G368"/>
    <mergeCell ref="A74:A75"/>
    <mergeCell ref="A103:A104"/>
    <mergeCell ref="A132:A133"/>
    <mergeCell ref="A161:A162"/>
    <mergeCell ref="A306:A307"/>
    <mergeCell ref="A336:A337"/>
    <mergeCell ref="A367:A368"/>
    <mergeCell ref="A190:A191"/>
    <mergeCell ref="A219:A220"/>
    <mergeCell ref="A248:A249"/>
    <mergeCell ref="A277:A278"/>
  </mergeCells>
  <printOptions horizontalCentered="1"/>
  <pageMargins left="0.21" right="0.2755905511811024" top="0.5511811023622047" bottom="0.4330708661417323" header="0.39" footer="0.2755905511811024"/>
  <pageSetup firstPageNumber="452" useFirstPageNumber="1" horizontalDpi="300" verticalDpi="300" orientation="landscape" paperSize="9" scale="55" r:id="rId1"/>
  <rowBreaks count="3" manualBreakCount="3">
    <brk id="177" max="15" man="1"/>
    <brk id="293" max="15" man="1"/>
    <brk id="35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mfkor</cp:lastModifiedBy>
  <cp:lastPrinted>2012-08-30T13:00:13Z</cp:lastPrinted>
  <dcterms:created xsi:type="dcterms:W3CDTF">2002-01-16T09:34:38Z</dcterms:created>
  <dcterms:modified xsi:type="dcterms:W3CDTF">2012-08-30T13:00:38Z</dcterms:modified>
  <cp:category/>
  <cp:version/>
  <cp:contentType/>
  <cp:contentStatus/>
</cp:coreProperties>
</file>